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uxiliance-my.sharepoint.com/personal/christian_v_athena-gs_com/Documents/Bureau/"/>
    </mc:Choice>
  </mc:AlternateContent>
  <xr:revisionPtr revIDLastSave="0" documentId="8_{1B121369-AB4C-44D7-AE10-DE94DF37470F}" xr6:coauthVersionLast="47" xr6:coauthVersionMax="47" xr10:uidLastSave="{00000000-0000-0000-0000-000000000000}"/>
  <bookViews>
    <workbookView xWindow="-120" yWindow="-120" windowWidth="29040" windowHeight="15720" tabRatio="849" activeTab="4" xr2:uid="{EB9C1DFA-90E3-4AE6-9521-FA54179C568D}"/>
  </bookViews>
  <sheets>
    <sheet name="Informations Générales" sheetId="41" r:id="rId1"/>
    <sheet name="ESET|Bundles" sheetId="75" r:id="rId2"/>
    <sheet name="ESET|Bundles On-Premise" sheetId="70" r:id="rId3"/>
    <sheet name="ESET|Solutions" sheetId="73" r:id="rId4"/>
    <sheet name="Services " sheetId="7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77" l="1"/>
  <c r="H7" i="77"/>
  <c r="H5" i="77"/>
  <c r="H1" i="70" l="1"/>
  <c r="E2" i="70"/>
  <c r="E1" i="70"/>
  <c r="H1" i="73"/>
  <c r="E1" i="73"/>
  <c r="H35" i="77" l="1"/>
  <c r="H34" i="77"/>
  <c r="H33" i="77"/>
  <c r="H31" i="77"/>
  <c r="H30" i="77"/>
  <c r="H29" i="77"/>
  <c r="H27" i="77"/>
  <c r="H26" i="77"/>
  <c r="H25" i="77"/>
  <c r="H38" i="77"/>
  <c r="H40" i="77"/>
  <c r="H42" i="77"/>
  <c r="H2" i="75"/>
  <c r="L83" i="75"/>
  <c r="I83" i="75"/>
  <c r="F83" i="75"/>
  <c r="L82" i="75"/>
  <c r="I82" i="75"/>
  <c r="F82" i="75"/>
  <c r="K80" i="75"/>
  <c r="H80" i="75"/>
  <c r="E80" i="75"/>
  <c r="L78" i="75"/>
  <c r="I78" i="75"/>
  <c r="F78" i="75"/>
  <c r="L77" i="75"/>
  <c r="I77" i="75"/>
  <c r="F77" i="75"/>
  <c r="K75" i="75"/>
  <c r="H75" i="75"/>
  <c r="E75" i="75"/>
  <c r="I12" i="73" l="1"/>
  <c r="I84" i="73"/>
  <c r="I67" i="73"/>
  <c r="I50" i="73"/>
  <c r="I33" i="73"/>
  <c r="L104" i="73" l="1"/>
  <c r="F104" i="73"/>
  <c r="I104" i="73"/>
  <c r="F100" i="73"/>
  <c r="L100" i="73"/>
  <c r="I83" i="73"/>
  <c r="I100" i="73"/>
  <c r="L23" i="73"/>
  <c r="I23" i="73"/>
  <c r="F23" i="73"/>
  <c r="L22" i="73"/>
  <c r="I22" i="73"/>
  <c r="F22" i="73"/>
  <c r="L21" i="73"/>
  <c r="I21" i="73"/>
  <c r="F21" i="73"/>
  <c r="L20" i="73"/>
  <c r="I20" i="73"/>
  <c r="F20" i="73"/>
  <c r="L19" i="73"/>
  <c r="I19" i="73"/>
  <c r="F19" i="73"/>
  <c r="K17" i="73"/>
  <c r="H17" i="73"/>
  <c r="E17" i="73"/>
  <c r="L15" i="73"/>
  <c r="I15" i="73"/>
  <c r="F15" i="73"/>
  <c r="L14" i="73"/>
  <c r="I14" i="73"/>
  <c r="F14" i="73"/>
  <c r="L13" i="73"/>
  <c r="I13" i="73"/>
  <c r="F13" i="73"/>
  <c r="L12" i="73"/>
  <c r="F12" i="73"/>
  <c r="L11" i="73"/>
  <c r="I11" i="73"/>
  <c r="F11" i="73"/>
  <c r="K9" i="73"/>
  <c r="H9" i="73"/>
  <c r="E9" i="73"/>
  <c r="L93" i="73"/>
  <c r="I93" i="73"/>
  <c r="F93" i="73"/>
  <c r="L92" i="73"/>
  <c r="I92" i="73"/>
  <c r="F92" i="73"/>
  <c r="L91" i="73"/>
  <c r="I91" i="73"/>
  <c r="F91" i="73"/>
  <c r="L90" i="73"/>
  <c r="I90" i="73"/>
  <c r="F90" i="73"/>
  <c r="K88" i="73"/>
  <c r="H88" i="73"/>
  <c r="E88" i="73"/>
  <c r="L86" i="73"/>
  <c r="I86" i="73"/>
  <c r="F86" i="73"/>
  <c r="L85" i="73"/>
  <c r="I85" i="73"/>
  <c r="F85" i="73"/>
  <c r="L84" i="73"/>
  <c r="F84" i="73"/>
  <c r="L83" i="73"/>
  <c r="F83" i="73"/>
  <c r="K81" i="73"/>
  <c r="H81" i="73"/>
  <c r="E81" i="73"/>
  <c r="L76" i="73"/>
  <c r="I76" i="73"/>
  <c r="F76" i="73"/>
  <c r="L75" i="73"/>
  <c r="I75" i="73"/>
  <c r="F75" i="73"/>
  <c r="L74" i="73"/>
  <c r="I74" i="73"/>
  <c r="F74" i="73"/>
  <c r="L73" i="73"/>
  <c r="I73" i="73"/>
  <c r="F73" i="73"/>
  <c r="K71" i="73"/>
  <c r="H71" i="73"/>
  <c r="E71" i="73"/>
  <c r="L69" i="73"/>
  <c r="I69" i="73"/>
  <c r="F69" i="73"/>
  <c r="L68" i="73"/>
  <c r="I68" i="73"/>
  <c r="F68" i="73"/>
  <c r="L67" i="73"/>
  <c r="F67" i="73"/>
  <c r="L66" i="73"/>
  <c r="I66" i="73"/>
  <c r="F66" i="73"/>
  <c r="K64" i="73"/>
  <c r="H64" i="73"/>
  <c r="E64" i="73"/>
  <c r="L59" i="73"/>
  <c r="I59" i="73"/>
  <c r="F59" i="73"/>
  <c r="L58" i="73"/>
  <c r="I58" i="73"/>
  <c r="F58" i="73"/>
  <c r="L57" i="73"/>
  <c r="I57" i="73"/>
  <c r="F57" i="73"/>
  <c r="L56" i="73"/>
  <c r="I56" i="73"/>
  <c r="F56" i="73"/>
  <c r="K54" i="73"/>
  <c r="H54" i="73"/>
  <c r="E54" i="73"/>
  <c r="L52" i="73"/>
  <c r="I52" i="73"/>
  <c r="F52" i="73"/>
  <c r="L51" i="73"/>
  <c r="I51" i="73"/>
  <c r="F51" i="73"/>
  <c r="L50" i="73"/>
  <c r="F50" i="73"/>
  <c r="L49" i="73"/>
  <c r="I49" i="73"/>
  <c r="F49" i="73"/>
  <c r="K47" i="73"/>
  <c r="H47" i="73"/>
  <c r="E47" i="73"/>
  <c r="F64" i="75"/>
  <c r="F49" i="75"/>
  <c r="F31" i="75"/>
  <c r="F14" i="75"/>
  <c r="F35" i="73"/>
  <c r="L42" i="73"/>
  <c r="I42" i="73"/>
  <c r="F42" i="73"/>
  <c r="L41" i="73"/>
  <c r="I41" i="73"/>
  <c r="F41" i="73"/>
  <c r="L40" i="73"/>
  <c r="I40" i="73"/>
  <c r="F40" i="73"/>
  <c r="L39" i="73"/>
  <c r="I39" i="73"/>
  <c r="F39" i="73"/>
  <c r="K37" i="73"/>
  <c r="H37" i="73"/>
  <c r="E37" i="73"/>
  <c r="L35" i="73"/>
  <c r="I35" i="73"/>
  <c r="L34" i="73"/>
  <c r="I34" i="73"/>
  <c r="F34" i="73"/>
  <c r="L33" i="73"/>
  <c r="F33" i="73"/>
  <c r="L32" i="73"/>
  <c r="I32" i="73"/>
  <c r="F32" i="73"/>
  <c r="K30" i="73"/>
  <c r="H30" i="73"/>
  <c r="E30" i="73"/>
  <c r="L42" i="70"/>
  <c r="I42" i="70"/>
  <c r="F42" i="70"/>
  <c r="L41" i="70"/>
  <c r="I41" i="70"/>
  <c r="F41" i="70"/>
  <c r="K39" i="70"/>
  <c r="H39" i="70"/>
  <c r="E39" i="70"/>
  <c r="L34" i="70"/>
  <c r="I34" i="70"/>
  <c r="F34" i="70"/>
  <c r="L33" i="70"/>
  <c r="I33" i="70"/>
  <c r="F33" i="70"/>
  <c r="L32" i="70"/>
  <c r="I32" i="70"/>
  <c r="F32" i="70"/>
  <c r="L31" i="70"/>
  <c r="I31" i="70"/>
  <c r="F31" i="70"/>
  <c r="K29" i="70"/>
  <c r="H29" i="70"/>
  <c r="E29" i="70"/>
  <c r="L24" i="70"/>
  <c r="I24" i="70"/>
  <c r="F24" i="70"/>
  <c r="L23" i="70"/>
  <c r="I23" i="70"/>
  <c r="F23" i="70"/>
  <c r="L22" i="70"/>
  <c r="I22" i="70"/>
  <c r="F22" i="70"/>
  <c r="L21" i="70"/>
  <c r="I21" i="70"/>
  <c r="F21" i="70"/>
  <c r="K19" i="70"/>
  <c r="H19" i="70"/>
  <c r="E19" i="70"/>
  <c r="L14" i="70"/>
  <c r="L13" i="70"/>
  <c r="L12" i="70"/>
  <c r="L11" i="70"/>
  <c r="I14" i="70"/>
  <c r="I13" i="70"/>
  <c r="I12" i="70"/>
  <c r="I11" i="70"/>
  <c r="F14" i="70"/>
  <c r="F13" i="70"/>
  <c r="F12" i="70"/>
  <c r="F11" i="70"/>
  <c r="F11" i="75"/>
  <c r="L69" i="75"/>
  <c r="I69" i="75"/>
  <c r="F69" i="75"/>
  <c r="L68" i="75"/>
  <c r="I68" i="75"/>
  <c r="F68" i="75"/>
  <c r="K66" i="75"/>
  <c r="H66" i="75"/>
  <c r="E66" i="75"/>
  <c r="L64" i="75"/>
  <c r="I64" i="75"/>
  <c r="L63" i="75"/>
  <c r="I63" i="75"/>
  <c r="F63" i="75"/>
  <c r="K61" i="75"/>
  <c r="H61" i="75"/>
  <c r="E61" i="75"/>
  <c r="L56" i="75"/>
  <c r="I56" i="75"/>
  <c r="F56" i="75"/>
  <c r="L55" i="75"/>
  <c r="I55" i="75"/>
  <c r="F55" i="75"/>
  <c r="L54" i="75"/>
  <c r="I54" i="75"/>
  <c r="F54" i="75"/>
  <c r="L53" i="75"/>
  <c r="I53" i="75"/>
  <c r="F53" i="75"/>
  <c r="K51" i="75"/>
  <c r="H51" i="75"/>
  <c r="E51" i="75"/>
  <c r="L49" i="75"/>
  <c r="I49" i="75"/>
  <c r="L48" i="75"/>
  <c r="I48" i="75"/>
  <c r="F48" i="75"/>
  <c r="L47" i="75"/>
  <c r="I47" i="75"/>
  <c r="F47" i="75"/>
  <c r="L46" i="75"/>
  <c r="I46" i="75"/>
  <c r="F46" i="75"/>
  <c r="K44" i="75"/>
  <c r="H44" i="75"/>
  <c r="E44" i="75"/>
  <c r="L38" i="75"/>
  <c r="I38" i="75"/>
  <c r="F38" i="75"/>
  <c r="L37" i="75"/>
  <c r="I37" i="75"/>
  <c r="F37" i="75"/>
  <c r="L36" i="75"/>
  <c r="I36" i="75"/>
  <c r="F36" i="75"/>
  <c r="L35" i="75"/>
  <c r="I35" i="75"/>
  <c r="F35" i="75"/>
  <c r="K33" i="75"/>
  <c r="H33" i="75"/>
  <c r="E33" i="75"/>
  <c r="L31" i="75"/>
  <c r="I31" i="75"/>
  <c r="L30" i="75"/>
  <c r="I30" i="75"/>
  <c r="F30" i="75"/>
  <c r="L29" i="75"/>
  <c r="I29" i="75"/>
  <c r="F29" i="75"/>
  <c r="L28" i="75"/>
  <c r="I28" i="75"/>
  <c r="F28" i="75"/>
  <c r="K26" i="75"/>
  <c r="H26" i="75"/>
  <c r="E26" i="75"/>
  <c r="L21" i="75"/>
  <c r="L20" i="75"/>
  <c r="L19" i="75"/>
  <c r="L18" i="75"/>
  <c r="I21" i="75"/>
  <c r="I20" i="75"/>
  <c r="I19" i="75"/>
  <c r="I18" i="75"/>
  <c r="F21" i="75"/>
  <c r="F20" i="75"/>
  <c r="F19" i="75"/>
  <c r="F18" i="75"/>
  <c r="L14" i="75"/>
  <c r="L13" i="75"/>
  <c r="L12" i="75"/>
  <c r="L11" i="75"/>
  <c r="I14" i="75"/>
  <c r="I13" i="75"/>
  <c r="I12" i="75"/>
  <c r="I11" i="75"/>
  <c r="F13" i="75"/>
  <c r="F12" i="75"/>
  <c r="K9" i="70"/>
  <c r="H9" i="70"/>
  <c r="E9" i="70"/>
  <c r="H2" i="70"/>
  <c r="H1" i="75"/>
  <c r="H16" i="77" l="1"/>
  <c r="H14" i="77"/>
  <c r="H12" i="77"/>
  <c r="E3" i="75"/>
  <c r="E2" i="75"/>
  <c r="E1" i="75"/>
  <c r="K16" i="75"/>
  <c r="H16" i="75"/>
  <c r="E16" i="75"/>
  <c r="K9" i="75"/>
  <c r="H9" i="75"/>
  <c r="E9" i="75"/>
  <c r="E102" i="73"/>
  <c r="H98" i="73"/>
  <c r="H102" i="73"/>
  <c r="K98" i="73"/>
  <c r="K102" i="73"/>
  <c r="E98" i="73"/>
  <c r="E3" i="73" l="1"/>
  <c r="H3" i="73" l="1"/>
  <c r="H2" i="73"/>
  <c r="E2" i="73"/>
</calcChain>
</file>

<file path=xl/sharedStrings.xml><?xml version="1.0" encoding="utf-8"?>
<sst xmlns="http://schemas.openxmlformats.org/spreadsheetml/2006/main" count="446" uniqueCount="160">
  <si>
    <t>TARIFS PARTENAIRES ATHENA GLOBAL SERVICES</t>
  </si>
  <si>
    <t>Les prix indiqués dans cette grille tarifaire sont des prix publics conseillés HT, en Euros, sur lesquels s'appliquent votre remise revendeur. Les tarifs contenus dans ce document sont donnés à titre indicatif.</t>
  </si>
  <si>
    <t xml:space="preserve">Fax commande : </t>
  </si>
  <si>
    <t>01 70 22 07 81</t>
  </si>
  <si>
    <t>Cette liste de prix est confidentielle et ne peut être distribuée à des tiers. Nous nous réservons le droit de corriger les erreurs ou inexactitudes à tout moment sans préavis</t>
  </si>
  <si>
    <t xml:space="preserve">Tel : </t>
  </si>
  <si>
    <t>01 55 89 08 88</t>
  </si>
  <si>
    <t>Pour la distribution des solutions ESET en Afrique Francophone, contactez Africa Global Services : contact@africa-gs.com</t>
  </si>
  <si>
    <t xml:space="preserve">Fax : </t>
  </si>
  <si>
    <t>01 55 89 08 89</t>
  </si>
  <si>
    <r>
      <t>ACTUALIT</t>
    </r>
    <r>
      <rPr>
        <b/>
        <sz val="14"/>
        <color rgb="FF0096A1"/>
        <rFont val="Calibri"/>
        <family val="2"/>
      </rPr>
      <t>É</t>
    </r>
    <r>
      <rPr>
        <b/>
        <sz val="14"/>
        <color rgb="FF0096A1"/>
        <rFont val="Calibri"/>
        <family val="2"/>
        <scheme val="minor"/>
      </rPr>
      <t>S TARIFS</t>
    </r>
  </si>
  <si>
    <t>Les informations ci-dessous, relatives aux modifications du tarif ne concernent que les changements majeurs. Pour + de détails, consultez les lignes des solutions.</t>
  </si>
  <si>
    <t>Date d'application</t>
  </si>
  <si>
    <t>Changements intervenus sur le tarif</t>
  </si>
  <si>
    <t>B-EPE</t>
  </si>
  <si>
    <t>HT</t>
  </si>
  <si>
    <t>Référence tranches</t>
  </si>
  <si>
    <t>5 - 10</t>
  </si>
  <si>
    <t>11 - 25</t>
  </si>
  <si>
    <t>26 - 49</t>
  </si>
  <si>
    <t>50 - 99</t>
  </si>
  <si>
    <t>B-EPA</t>
  </si>
  <si>
    <t>B-EPC</t>
  </si>
  <si>
    <t>B-EPEN</t>
  </si>
  <si>
    <t>B-EPEOP</t>
  </si>
  <si>
    <t>B-EPAOP</t>
  </si>
  <si>
    <t>B-EPCOP</t>
  </si>
  <si>
    <t>B-EPENOP</t>
  </si>
  <si>
    <t>B-ECOS</t>
  </si>
  <si>
    <t>B-ESA</t>
  </si>
  <si>
    <t>B-EMSB</t>
  </si>
  <si>
    <t>Protection des Serveurs de Messagerie</t>
  </si>
  <si>
    <t>B-ESMSU</t>
  </si>
  <si>
    <t>Protection multicouche pour Microsoft SharePoint</t>
  </si>
  <si>
    <t>B-ESMSS</t>
  </si>
  <si>
    <t>B-ESS</t>
  </si>
  <si>
    <t>Protection des Serveurs de Fichiers</t>
  </si>
  <si>
    <t>1 - 1</t>
  </si>
  <si>
    <t>2 - 2</t>
  </si>
  <si>
    <t>3 - 3</t>
  </si>
  <si>
    <t>4 - 4</t>
  </si>
  <si>
    <t>SERVICES ATHENA GLOBAL SERVICES</t>
  </si>
  <si>
    <t>NOUVEAU</t>
  </si>
  <si>
    <t>RENOUVELLEMENT</t>
  </si>
  <si>
    <t>COMMENTAIRES</t>
  </si>
  <si>
    <t>Référence</t>
  </si>
  <si>
    <t>Prix Public HT</t>
  </si>
  <si>
    <t>ESET PROFESSIONAL SERVICES</t>
  </si>
  <si>
    <t>Prix Forfaitaire</t>
  </si>
  <si>
    <t>Prix/Poste</t>
  </si>
  <si>
    <t>N/A</t>
  </si>
  <si>
    <t>Déploiement &amp; Upgrade</t>
  </si>
  <si>
    <t>Health Check</t>
  </si>
  <si>
    <t>ENDSEC TRAINING CENTER</t>
  </si>
  <si>
    <t>Transfert de compétences</t>
  </si>
  <si>
    <t>ENDSEC Transfert de compétences à distance 1/2j - 1 à 100</t>
  </si>
  <si>
    <t>ES-TRC-REMOTE-DEMI</t>
  </si>
  <si>
    <t>ENDSEC Transfert de compétences à distance 1j - 1 à 100</t>
  </si>
  <si>
    <t>ES-TRC-REMOTE</t>
  </si>
  <si>
    <t>ENDSEC Transfert de compétences sur site 1/2 - 1 à 100</t>
  </si>
  <si>
    <t>ES-TRC-SITE-DEMI</t>
  </si>
  <si>
    <t>ENDSEC Transfert de compétences sur site 1j - 1 à 100</t>
  </si>
  <si>
    <t>ES-TRC-SITE</t>
  </si>
  <si>
    <t>Transfert de compétences Flash</t>
  </si>
  <si>
    <t>ES-TRC-FLASH</t>
  </si>
  <si>
    <t>B-EPEL</t>
  </si>
  <si>
    <t>ESET MDR 1 AN</t>
  </si>
  <si>
    <t>ESET MDR 2 ANS</t>
  </si>
  <si>
    <t>ESET MDR 3 ANS</t>
  </si>
  <si>
    <t>ESET MDR 1 AN - 26 à 49 postes</t>
  </si>
  <si>
    <t>ESET MDR 1 AN - 50 à 99 postes</t>
  </si>
  <si>
    <t>ESET MDR 2 ANS - 26 à 49 postes</t>
  </si>
  <si>
    <t>ESET MDR 2 ANS - 50 à 99 postes</t>
  </si>
  <si>
    <t>ESET MDR 3 ANS - 26 à 49 postes</t>
  </si>
  <si>
    <t>ESET MDR 3 ANS - 50 à 99 postes</t>
  </si>
  <si>
    <t>S-EMDR-L1</t>
  </si>
  <si>
    <t>S-EMDR-L2</t>
  </si>
  <si>
    <t>S-EMDR-L3</t>
  </si>
  <si>
    <t>S-EMDR-R1</t>
  </si>
  <si>
    <t>S-EMDR-R2</t>
  </si>
  <si>
    <t>S-EMDR-R3</t>
  </si>
  <si>
    <t xml:space="preserve">Transfert de compétences MDR </t>
  </si>
  <si>
    <t>ES-SETUP-MDR</t>
  </si>
  <si>
    <t>ENDSEC Démarrage et configuration for ESET MDR</t>
  </si>
  <si>
    <t>MDR ESET</t>
  </si>
  <si>
    <t>ESET MDR 1 AN - 25 à 25 postes</t>
  </si>
  <si>
    <t>ESET MDR 2 ANS - 25 à 25 postes</t>
  </si>
  <si>
    <t>ESET MDR 3 ANS - 25 à 25 postes</t>
  </si>
  <si>
    <t>nous contacter</t>
  </si>
  <si>
    <t>EDU</t>
  </si>
  <si>
    <t>EHC</t>
  </si>
  <si>
    <t>Support Premium Ultimate 1 AN</t>
  </si>
  <si>
    <t>Support Premium Ultimate 2 ANS</t>
  </si>
  <si>
    <t>Support Premium Ultimate 3 ANS</t>
  </si>
  <si>
    <t xml:space="preserve">Support Premium Ultimate 2 ANS </t>
  </si>
  <si>
    <t xml:space="preserve">Support Premium Ultimate 1 AN </t>
  </si>
  <si>
    <t xml:space="preserve">Support Premium Ultimate 3 ANS </t>
  </si>
  <si>
    <t>1 - 99</t>
  </si>
  <si>
    <t xml:space="preserve">Protection des Endpoints + Protection des Serveurs de Fichiers + Console On-Premise ou Cloud </t>
  </si>
  <si>
    <t>Protection des Endpoints + Protection des Serveurs de Fichiers + Console On-Premise</t>
  </si>
  <si>
    <t>Protection des Endpoints + Protection des Serveurs de Fichiers + Chiffrement Complet du Disque + Sandboxing Cloud + Console On-Premise</t>
  </si>
  <si>
    <t>Protection des Endpoints + Protection des Serveurs de Fichiers + Chiffrement Complet du Disque + Sandboxing Cloud + EDR + Console On-Premise</t>
  </si>
  <si>
    <t>ESET MDR Ultimate 1 AN</t>
  </si>
  <si>
    <t>ESET MDR Ultimate 2 ANS</t>
  </si>
  <si>
    <t xml:space="preserve">ESET MDR Ultimate 2 ANS </t>
  </si>
  <si>
    <t>ESET MDR Ultimate 3 ANS</t>
  </si>
  <si>
    <t xml:space="preserve">ESET MDR Ultimate3 ANS </t>
  </si>
  <si>
    <t xml:space="preserve">Protection des Endpoints + Protection des Serveurs de Fichiers + Protection des mobiles sans surcoût +  Ransomware Remediation + Chiffrement Complet du Disque + Sandboxing Cloud + Console On-Premise ou Cloud </t>
  </si>
  <si>
    <t xml:space="preserve">Protection des Endpoints + Protection des Serveurs de Fichiers + Protection des mobiles sans surcoût +  Ransomware Remediation + Chiffrement Complet du Disque + Sandboxing Cloud + EDR + Console On-Premise ou Cloud </t>
  </si>
  <si>
    <t>Protection des Endpoints + Protection des Serveurs de Fichiers + Chiffrement Complet du Disque + Sandboxing Cloud +  Protection des Serveurs de Messagerie + Console On-Premise</t>
  </si>
  <si>
    <t>Authentification multifacteur + Console dédiée</t>
  </si>
  <si>
    <t>Protection Microsoft 365 et GoogleWorkspace</t>
  </si>
  <si>
    <t>Support Premium 1 AN</t>
  </si>
  <si>
    <t>Support Premium 2 ANS</t>
  </si>
  <si>
    <t>Support Premium 3 ANS</t>
  </si>
  <si>
    <t>Support Premium 1 AN - 1 à 99 postes</t>
  </si>
  <si>
    <t>Support Premium 2 ANS - 1 à 99 postes</t>
  </si>
  <si>
    <t>Support Premium 3 ANS - 1 à 99 postes</t>
  </si>
  <si>
    <t>S-ESP-L1</t>
  </si>
  <si>
    <t>S-ESP-L2</t>
  </si>
  <si>
    <t>S-ESP-L3</t>
  </si>
  <si>
    <t>S-ESPU-L1</t>
  </si>
  <si>
    <t>S-ESPU-L2</t>
  </si>
  <si>
    <t>S-ESPU-L3</t>
  </si>
  <si>
    <t>S-ESP-R1</t>
  </si>
  <si>
    <t>S-ESP-R2</t>
  </si>
  <si>
    <t>S-ESP-R3</t>
  </si>
  <si>
    <t>S-ESPU-R1</t>
  </si>
  <si>
    <t>S-ESPU-R2</t>
  </si>
  <si>
    <t>S-ESPU-R3</t>
  </si>
  <si>
    <t>S-EMDRU-L1</t>
  </si>
  <si>
    <t>S-EMDRU-L2</t>
  </si>
  <si>
    <t>S-EMDRU-L3</t>
  </si>
  <si>
    <t>S-EMDRU-R3</t>
  </si>
  <si>
    <t>S-EMDRU-R2</t>
  </si>
  <si>
    <t>S-EMDRU-R1</t>
  </si>
  <si>
    <t>ESET PROTECT Entry</t>
  </si>
  <si>
    <t>ESET PROTECT Advanced</t>
  </si>
  <si>
    <t>ESET PROTECT Complete</t>
  </si>
  <si>
    <t>ESET PROTECT Enterprise</t>
  </si>
  <si>
    <t>ESET PROTECT Elite</t>
  </si>
  <si>
    <t>ESET PROTECT Entry On-Premise</t>
  </si>
  <si>
    <t>ESET PROTECT Advanced On-Premise</t>
  </si>
  <si>
    <t>ESET PROTECT Complete On-Premise</t>
  </si>
  <si>
    <t>ESET PROTECT Enterprise On-Premise</t>
  </si>
  <si>
    <t>ESET
BUNDLES ON-PREMISE</t>
  </si>
  <si>
    <t>ESET 
BUNDLES CLOUD</t>
  </si>
  <si>
    <t>ESET Server Security</t>
  </si>
  <si>
    <t>ESET Cloud Office Security</t>
  </si>
  <si>
    <t>ESET Secure Authentication</t>
  </si>
  <si>
    <t>ESET Mail Security</t>
  </si>
  <si>
    <t>ESET Security For Microsoft Sharepoint Server (Per user)</t>
  </si>
  <si>
    <t>ESET Security For Microsoft Sharepoint Server (Per Server)</t>
  </si>
  <si>
    <t>Nouvelle grille tarifaire 2026</t>
  </si>
  <si>
    <t>Les organismes gouvernementaux, éducatifs ainsi que les associations peuvent bénéficier d’une remise de 30 % sur nos solutions Bundles Cloud. Pour en profiter, nous vous invitons à nous contacter directement.</t>
  </si>
  <si>
    <t>ESET 
SOLUTIONS STANDALONE</t>
  </si>
  <si>
    <t>Les organismes gouvernementaux, éducatifs ainsi que les associations peuvent bénéficier d’une remise de 30 % sur nos solutions standalone. 
Pour en profiter, nous vous invitons à nous contacter directement.</t>
  </si>
  <si>
    <t xml:space="preserve">Protection des Endpoints + Protection des Serveurs de Fichiers + Protection des mobiles sans surcoût + Ransomware Remediation + Chiffrement Complet du Disque + Sandboxing Cloud +  Protection des Serveurs de Messagerie + Protection Microsoft 365 et GoogleWorkspace + Patch management + Console On-Premise ou Cloud </t>
  </si>
  <si>
    <t xml:space="preserve">Protection des Endpoints + Protection des Serveurs de Fichiers + Protection des mobiles sans surcoût + Ransomware Remediation + Chiffrement Complet du Disque + Sandboxing Cloud +  Protection des Serveurs de Messagerie + Protection Microsoft 365 et GoogleWorkspace + Patch management + Authentification multifacteur + EDR + Console On-Premise ou Cloud </t>
  </si>
  <si>
    <t>Les organismes gouvernementaux, éducatifs ainsi que les associations peuvent bénéficier de conditions spécifiques sur nos solutions Bundles On-Premise. 
Pour en profiter, nous vous invitons à nous contacter directement.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</si>
</sst>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"/>
    <numFmt numFmtId="165" formatCode="_-* #,##0.00\ [$€]_-;\-* #,##0.00\ [$€]_-;_-* &quot;-&quot;??\ [$€]_-;_-@_-"/>
    <numFmt numFmtId="166" formatCode="#,##0.00\ &quot;€&quot;&quot;/poste&quot;"/>
    <numFmt numFmtId="167" formatCode="_(&quot;$&quot;* #,##0.00_);_(&quot;$&quot;* \(#,##0.00\);_(&quot;$&quot;* &quot;-&quot;??_);_(@_)"/>
  </numFmts>
  <fonts count="75">
    <font>
      <sz val="10"/>
      <name val="Helv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Helv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i/>
      <sz val="8"/>
      <color theme="3" tint="-0.249977111117893"/>
      <name val="Calibri"/>
      <family val="2"/>
      <scheme val="minor"/>
    </font>
    <font>
      <sz val="9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theme="4"/>
      <name val="Calibri"/>
      <family val="2"/>
      <scheme val="minor"/>
    </font>
    <font>
      <u/>
      <sz val="10"/>
      <color theme="10"/>
      <name val="Helv"/>
      <family val="2"/>
    </font>
    <font>
      <u/>
      <sz val="10"/>
      <color theme="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24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u/>
      <sz val="10"/>
      <color indexed="12"/>
      <name val="Helv"/>
      <family val="2"/>
    </font>
    <font>
      <b/>
      <sz val="10"/>
      <color indexed="9"/>
      <name val="Calibri"/>
      <family val="2"/>
      <scheme val="minor"/>
    </font>
    <font>
      <i/>
      <sz val="10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i/>
      <sz val="9"/>
      <color indexed="9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u/>
      <sz val="9"/>
      <color indexed="1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8"/>
      <color theme="4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i/>
      <sz val="8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2"/>
      <color theme="0" tint="-0.249977111117893"/>
      <name val="Arial Black"/>
      <family val="2"/>
    </font>
    <font>
      <sz val="11"/>
      <color theme="0"/>
      <name val="Calibri"/>
      <family val="2"/>
      <scheme val="minor"/>
    </font>
    <font>
      <b/>
      <sz val="13"/>
      <color theme="4"/>
      <name val="Fedra Sans Alt Pro Med LF"/>
      <family val="3"/>
    </font>
    <font>
      <sz val="8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Fedra Sans Alt Pro Bold LF"/>
      <family val="3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96A1"/>
      <name val="Calibri"/>
      <family val="2"/>
      <scheme val="minor"/>
    </font>
    <font>
      <b/>
      <sz val="14"/>
      <color rgb="FF0096A1"/>
      <name val="Calibri"/>
      <family val="2"/>
    </font>
    <font>
      <sz val="10"/>
      <color rgb="FF0096A1"/>
      <name val="Calibri"/>
      <family val="2"/>
      <scheme val="minor"/>
    </font>
    <font>
      <b/>
      <sz val="9"/>
      <color rgb="FF0096A1"/>
      <name val="Calibri"/>
      <family val="2"/>
      <scheme val="minor"/>
    </font>
    <font>
      <sz val="8"/>
      <name val="Helv"/>
      <family val="2"/>
    </font>
    <font>
      <sz val="12"/>
      <color theme="0"/>
      <name val="Arial Black"/>
      <family val="2"/>
    </font>
    <font>
      <b/>
      <sz val="11"/>
      <color theme="4"/>
      <name val="Arial Black"/>
      <family val="2"/>
    </font>
    <font>
      <b/>
      <sz val="11"/>
      <color theme="1" tint="0.14999847407452621"/>
      <name val="Calibri"/>
      <family val="2"/>
      <scheme val="minor"/>
    </font>
    <font>
      <i/>
      <sz val="9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6A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0">
    <xf numFmtId="0" fontId="0" fillId="0" borderId="0"/>
    <xf numFmtId="9" fontId="9" fillId="0" borderId="0" applyFont="0" applyFill="0" applyBorder="0" applyAlignment="0" applyProtection="0"/>
    <xf numFmtId="0" fontId="7" fillId="0" borderId="0"/>
    <xf numFmtId="0" fontId="7" fillId="0" borderId="0"/>
    <xf numFmtId="0" fontId="14" fillId="0" borderId="0"/>
    <xf numFmtId="0" fontId="6" fillId="0" borderId="0"/>
    <xf numFmtId="0" fontId="3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45" fillId="0" borderId="0"/>
    <xf numFmtId="165" fontId="4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7" fontId="1" fillId="0" borderId="0" applyFont="0" applyFill="0" applyBorder="0" applyAlignment="0" applyProtection="0"/>
  </cellStyleXfs>
  <cellXfs count="155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164" fontId="19" fillId="3" borderId="0" xfId="0" applyNumberFormat="1" applyFont="1" applyFill="1" applyAlignment="1">
      <alignment horizontal="left" vertical="center"/>
    </xf>
    <xf numFmtId="164" fontId="20" fillId="3" borderId="0" xfId="0" applyNumberFormat="1" applyFont="1" applyFill="1" applyAlignment="1">
      <alignment horizontal="left" vertical="center"/>
    </xf>
    <xf numFmtId="0" fontId="22" fillId="0" borderId="0" xfId="0" applyFont="1"/>
    <xf numFmtId="0" fontId="25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7" fillId="3" borderId="0" xfId="0" applyFont="1" applyFill="1" applyAlignment="1">
      <alignment vertical="top"/>
    </xf>
    <xf numFmtId="0" fontId="18" fillId="3" borderId="0" xfId="0" applyFont="1" applyFill="1" applyAlignment="1">
      <alignment vertical="top"/>
    </xf>
    <xf numFmtId="0" fontId="23" fillId="0" borderId="0" xfId="0" applyFont="1" applyAlignment="1">
      <alignment vertical="top"/>
    </xf>
    <xf numFmtId="0" fontId="16" fillId="3" borderId="0" xfId="0" applyFont="1" applyFill="1" applyAlignment="1">
      <alignment horizontal="left" vertical="center"/>
    </xf>
    <xf numFmtId="0" fontId="28" fillId="3" borderId="0" xfId="0" applyFont="1" applyFill="1" applyAlignment="1">
      <alignment vertical="center"/>
    </xf>
    <xf numFmtId="0" fontId="42" fillId="0" borderId="0" xfId="0" applyFont="1"/>
    <xf numFmtId="0" fontId="33" fillId="0" borderId="0" xfId="0" applyFont="1" applyAlignment="1">
      <alignment horizontal="center" vertical="center"/>
    </xf>
    <xf numFmtId="0" fontId="13" fillId="0" borderId="0" xfId="10" applyFont="1" applyAlignment="1" applyProtection="1"/>
    <xf numFmtId="0" fontId="16" fillId="0" borderId="0" xfId="0" applyFont="1"/>
    <xf numFmtId="0" fontId="4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3" fillId="0" borderId="0" xfId="10" applyFont="1" applyAlignment="1" applyProtection="1">
      <alignment horizontal="left" vertical="center" wrapText="1"/>
    </xf>
    <xf numFmtId="0" fontId="44" fillId="0" borderId="0" xfId="0" applyFont="1" applyAlignment="1">
      <alignment vertical="top"/>
    </xf>
    <xf numFmtId="164" fontId="10" fillId="0" borderId="0" xfId="0" applyNumberFormat="1" applyFont="1" applyAlignment="1">
      <alignment horizontal="center" vertical="center"/>
    </xf>
    <xf numFmtId="0" fontId="46" fillId="0" borderId="0" xfId="10" applyFont="1" applyAlignment="1" applyProtection="1">
      <alignment horizontal="left" vertical="center"/>
    </xf>
    <xf numFmtId="0" fontId="43" fillId="0" borderId="0" xfId="0" applyFont="1" applyAlignment="1">
      <alignment horizontal="center"/>
    </xf>
    <xf numFmtId="14" fontId="32" fillId="0" borderId="0" xfId="0" applyNumberFormat="1" applyFont="1" applyAlignment="1">
      <alignment horizontal="center" vertical="center"/>
    </xf>
    <xf numFmtId="9" fontId="10" fillId="0" borderId="0" xfId="1" applyFont="1" applyAlignment="1">
      <alignment vertical="center"/>
    </xf>
    <xf numFmtId="0" fontId="24" fillId="3" borderId="0" xfId="0" applyFont="1" applyFill="1" applyAlignment="1">
      <alignment vertical="top"/>
    </xf>
    <xf numFmtId="0" fontId="23" fillId="0" borderId="0" xfId="0" applyFont="1"/>
    <xf numFmtId="0" fontId="47" fillId="3" borderId="0" xfId="0" applyFont="1" applyFill="1" applyAlignment="1">
      <alignment horizontal="right" vertical="top"/>
    </xf>
    <xf numFmtId="0" fontId="49" fillId="3" borderId="0" xfId="0" applyFont="1" applyFill="1" applyAlignment="1">
      <alignment horizontal="right" vertical="center"/>
    </xf>
    <xf numFmtId="17" fontId="50" fillId="3" borderId="1" xfId="0" quotePrefix="1" applyNumberFormat="1" applyFont="1" applyFill="1" applyBorder="1" applyAlignment="1">
      <alignment horizontal="center" wrapText="1"/>
    </xf>
    <xf numFmtId="17" fontId="51" fillId="3" borderId="0" xfId="0" quotePrefix="1" applyNumberFormat="1" applyFont="1" applyFill="1" applyAlignment="1">
      <alignment horizontal="center"/>
    </xf>
    <xf numFmtId="164" fontId="52" fillId="3" borderId="3" xfId="0" applyNumberFormat="1" applyFont="1" applyFill="1" applyBorder="1" applyAlignment="1">
      <alignment horizontal="center" vertical="center"/>
    </xf>
    <xf numFmtId="164" fontId="52" fillId="3" borderId="0" xfId="0" applyNumberFormat="1" applyFont="1" applyFill="1" applyAlignment="1">
      <alignment horizontal="center" vertical="center"/>
    </xf>
    <xf numFmtId="164" fontId="53" fillId="3" borderId="0" xfId="0" applyNumberFormat="1" applyFont="1" applyFill="1" applyAlignment="1">
      <alignment horizontal="center" vertical="center"/>
    </xf>
    <xf numFmtId="164" fontId="26" fillId="3" borderId="0" xfId="0" applyNumberFormat="1" applyFont="1" applyFill="1" applyAlignment="1">
      <alignment horizontal="left" vertical="center"/>
    </xf>
    <xf numFmtId="164" fontId="52" fillId="3" borderId="5" xfId="0" applyNumberFormat="1" applyFont="1" applyFill="1" applyBorder="1" applyAlignment="1">
      <alignment horizontal="center" vertical="center"/>
    </xf>
    <xf numFmtId="164" fontId="52" fillId="3" borderId="7" xfId="0" applyNumberFormat="1" applyFont="1" applyFill="1" applyBorder="1" applyAlignment="1">
      <alignment horizontal="left" vertical="center"/>
    </xf>
    <xf numFmtId="164" fontId="52" fillId="3" borderId="0" xfId="0" applyNumberFormat="1" applyFont="1" applyFill="1" applyAlignment="1">
      <alignment horizontal="left" vertical="center"/>
    </xf>
    <xf numFmtId="164" fontId="52" fillId="3" borderId="4" xfId="0" applyNumberFormat="1" applyFont="1" applyFill="1" applyBorder="1" applyAlignment="1">
      <alignment horizontal="left" vertical="center"/>
    </xf>
    <xf numFmtId="0" fontId="28" fillId="3" borderId="6" xfId="0" applyFont="1" applyFill="1" applyBorder="1" applyAlignment="1">
      <alignment vertical="center"/>
    </xf>
    <xf numFmtId="17" fontId="50" fillId="3" borderId="2" xfId="0" quotePrefix="1" applyNumberFormat="1" applyFont="1" applyFill="1" applyBorder="1" applyAlignment="1">
      <alignment horizontal="left"/>
    </xf>
    <xf numFmtId="0" fontId="28" fillId="3" borderId="0" xfId="0" applyFont="1" applyFill="1" applyAlignment="1">
      <alignment horizontal="left" vertical="center"/>
    </xf>
    <xf numFmtId="17" fontId="50" fillId="3" borderId="3" xfId="0" quotePrefix="1" applyNumberFormat="1" applyFont="1" applyFill="1" applyBorder="1" applyAlignment="1">
      <alignment horizontal="left"/>
    </xf>
    <xf numFmtId="164" fontId="52" fillId="3" borderId="3" xfId="0" applyNumberFormat="1" applyFont="1" applyFill="1" applyBorder="1" applyAlignment="1">
      <alignment horizontal="left" vertical="center"/>
    </xf>
    <xf numFmtId="0" fontId="48" fillId="3" borderId="0" xfId="0" applyFont="1" applyFill="1" applyAlignment="1">
      <alignment horizontal="right" vertical="center"/>
    </xf>
    <xf numFmtId="0" fontId="27" fillId="3" borderId="0" xfId="0" applyFont="1" applyFill="1" applyAlignment="1">
      <alignment horizontal="right" vertical="center"/>
    </xf>
    <xf numFmtId="9" fontId="48" fillId="3" borderId="0" xfId="1" applyFont="1" applyFill="1" applyAlignment="1">
      <alignment horizontal="left" vertical="center"/>
    </xf>
    <xf numFmtId="0" fontId="49" fillId="3" borderId="0" xfId="0" quotePrefix="1" applyFont="1" applyFill="1" applyAlignment="1">
      <alignment horizontal="right" vertical="center"/>
    </xf>
    <xf numFmtId="0" fontId="3" fillId="0" borderId="0" xfId="14" applyAlignment="1">
      <alignment vertical="center"/>
    </xf>
    <xf numFmtId="0" fontId="8" fillId="6" borderId="0" xfId="14" applyFont="1" applyFill="1" applyAlignment="1">
      <alignment vertical="center"/>
    </xf>
    <xf numFmtId="0" fontId="55" fillId="6" borderId="0" xfId="14" applyFont="1" applyFill="1" applyAlignment="1">
      <alignment vertical="center"/>
    </xf>
    <xf numFmtId="0" fontId="3" fillId="2" borderId="0" xfId="14" applyFill="1" applyAlignment="1">
      <alignment vertical="center"/>
    </xf>
    <xf numFmtId="0" fontId="8" fillId="7" borderId="0" xfId="14" applyFont="1" applyFill="1" applyAlignment="1">
      <alignment vertical="center"/>
    </xf>
    <xf numFmtId="9" fontId="57" fillId="0" borderId="0" xfId="15" applyFont="1" applyFill="1" applyAlignment="1">
      <alignment horizontal="left" vertical="center"/>
    </xf>
    <xf numFmtId="0" fontId="58" fillId="6" borderId="0" xfId="14" applyFont="1" applyFill="1" applyAlignment="1">
      <alignment horizontal="left" vertical="center"/>
    </xf>
    <xf numFmtId="0" fontId="59" fillId="2" borderId="0" xfId="14" applyFont="1" applyFill="1" applyAlignment="1">
      <alignment horizontal="left" vertical="center"/>
    </xf>
    <xf numFmtId="0" fontId="60" fillId="7" borderId="0" xfId="14" applyFont="1" applyFill="1" applyAlignment="1">
      <alignment vertical="center"/>
    </xf>
    <xf numFmtId="9" fontId="0" fillId="2" borderId="0" xfId="15" applyFont="1" applyFill="1" applyAlignment="1">
      <alignment horizontal="left"/>
    </xf>
    <xf numFmtId="0" fontId="61" fillId="2" borderId="0" xfId="14" applyFont="1" applyFill="1"/>
    <xf numFmtId="0" fontId="59" fillId="2" borderId="0" xfId="14" applyFont="1" applyFill="1" applyAlignment="1">
      <alignment horizontal="left"/>
    </xf>
    <xf numFmtId="0" fontId="3" fillId="0" borderId="0" xfId="14"/>
    <xf numFmtId="9" fontId="0" fillId="2" borderId="0" xfId="15" applyFont="1" applyFill="1" applyAlignment="1">
      <alignment horizontal="left" vertical="center"/>
    </xf>
    <xf numFmtId="0" fontId="29" fillId="3" borderId="0" xfId="14" applyFont="1" applyFill="1" applyAlignment="1">
      <alignment vertical="center"/>
    </xf>
    <xf numFmtId="0" fontId="62" fillId="6" borderId="0" xfId="14" applyFont="1" applyFill="1" applyAlignment="1">
      <alignment vertical="center"/>
    </xf>
    <xf numFmtId="0" fontId="11" fillId="7" borderId="0" xfId="14" applyFont="1" applyFill="1" applyAlignment="1">
      <alignment vertical="center"/>
    </xf>
    <xf numFmtId="0" fontId="60" fillId="3" borderId="0" xfId="14" applyFont="1" applyFill="1" applyAlignment="1">
      <alignment vertical="center"/>
    </xf>
    <xf numFmtId="0" fontId="11" fillId="6" borderId="0" xfId="14" applyFont="1" applyFill="1" applyAlignment="1">
      <alignment vertical="center"/>
    </xf>
    <xf numFmtId="164" fontId="11" fillId="6" borderId="0" xfId="16" applyNumberFormat="1" applyFont="1" applyFill="1" applyAlignment="1">
      <alignment horizontal="left" vertical="center"/>
    </xf>
    <xf numFmtId="166" fontId="11" fillId="6" borderId="0" xfId="16" applyNumberFormat="1" applyFont="1" applyFill="1" applyAlignment="1">
      <alignment horizontal="left" vertical="center"/>
    </xf>
    <xf numFmtId="0" fontId="60" fillId="2" borderId="0" xfId="14" applyFont="1" applyFill="1" applyAlignment="1">
      <alignment vertical="center"/>
    </xf>
    <xf numFmtId="0" fontId="63" fillId="3" borderId="0" xfId="14" applyFont="1" applyFill="1" applyAlignment="1">
      <alignment vertical="center"/>
    </xf>
    <xf numFmtId="0" fontId="64" fillId="2" borderId="0" xfId="14" applyFont="1" applyFill="1" applyAlignment="1">
      <alignment horizontal="center" vertical="center"/>
    </xf>
    <xf numFmtId="0" fontId="29" fillId="3" borderId="0" xfId="14" applyFont="1" applyFill="1" applyAlignment="1">
      <alignment horizontal="left" vertical="center"/>
    </xf>
    <xf numFmtId="0" fontId="13" fillId="0" borderId="0" xfId="14" applyFont="1" applyAlignment="1">
      <alignment vertical="center"/>
    </xf>
    <xf numFmtId="0" fontId="13" fillId="3" borderId="0" xfId="14" applyFont="1" applyFill="1" applyAlignment="1">
      <alignment horizontal="left" vertical="center"/>
    </xf>
    <xf numFmtId="164" fontId="11" fillId="6" borderId="0" xfId="14" applyNumberFormat="1" applyFont="1" applyFill="1" applyAlignment="1">
      <alignment horizontal="right" vertical="center"/>
    </xf>
    <xf numFmtId="0" fontId="65" fillId="3" borderId="0" xfId="14" applyFont="1" applyFill="1" applyAlignment="1">
      <alignment horizontal="left" vertical="center"/>
    </xf>
    <xf numFmtId="0" fontId="61" fillId="2" borderId="0" xfId="14" applyFont="1" applyFill="1" applyAlignment="1">
      <alignment vertical="center"/>
    </xf>
    <xf numFmtId="0" fontId="60" fillId="0" borderId="0" xfId="14" applyFont="1" applyAlignment="1">
      <alignment vertical="center"/>
    </xf>
    <xf numFmtId="0" fontId="10" fillId="3" borderId="3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17" fontId="50" fillId="3" borderId="0" xfId="0" quotePrefix="1" applyNumberFormat="1" applyFont="1" applyFill="1" applyAlignment="1">
      <alignment horizontal="left"/>
    </xf>
    <xf numFmtId="0" fontId="29" fillId="0" borderId="0" xfId="6" applyFont="1" applyFill="1" applyBorder="1" applyAlignment="1">
      <alignment vertical="center"/>
    </xf>
    <xf numFmtId="0" fontId="11" fillId="0" borderId="0" xfId="0" applyFont="1"/>
    <xf numFmtId="0" fontId="18" fillId="0" borderId="0" xfId="0" applyFont="1" applyAlignment="1">
      <alignment vertical="top"/>
    </xf>
    <xf numFmtId="164" fontId="20" fillId="0" borderId="0" xfId="0" applyNumberFormat="1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34" fillId="5" borderId="0" xfId="0" applyFont="1" applyFill="1" applyAlignment="1">
      <alignment vertical="top"/>
    </xf>
    <xf numFmtId="0" fontId="35" fillId="5" borderId="0" xfId="0" applyFont="1" applyFill="1"/>
    <xf numFmtId="0" fontId="37" fillId="5" borderId="0" xfId="10" applyFont="1" applyFill="1" applyAlignment="1" applyProtection="1">
      <alignment horizontal="left"/>
    </xf>
    <xf numFmtId="0" fontId="38" fillId="5" borderId="0" xfId="0" applyFont="1" applyFill="1"/>
    <xf numFmtId="0" fontId="15" fillId="5" borderId="0" xfId="0" applyFont="1" applyFill="1"/>
    <xf numFmtId="0" fontId="39" fillId="5" borderId="0" xfId="0" applyFont="1" applyFill="1"/>
    <xf numFmtId="0" fontId="39" fillId="5" borderId="0" xfId="0" applyFont="1" applyFill="1" applyAlignment="1">
      <alignment horizontal="right" wrapText="1"/>
    </xf>
    <xf numFmtId="0" fontId="39" fillId="5" borderId="0" xfId="0" applyFont="1" applyFill="1" applyAlignment="1">
      <alignment horizontal="right"/>
    </xf>
    <xf numFmtId="49" fontId="40" fillId="5" borderId="0" xfId="0" applyNumberFormat="1" applyFont="1" applyFill="1"/>
    <xf numFmtId="0" fontId="40" fillId="5" borderId="0" xfId="0" applyFont="1" applyFill="1"/>
    <xf numFmtId="0" fontId="41" fillId="5" borderId="0" xfId="0" applyFont="1" applyFill="1"/>
    <xf numFmtId="0" fontId="41" fillId="5" borderId="0" xfId="0" applyFont="1" applyFill="1" applyAlignment="1">
      <alignment horizontal="right"/>
    </xf>
    <xf numFmtId="0" fontId="69" fillId="8" borderId="0" xfId="0" applyFont="1" applyFill="1" applyAlignment="1">
      <alignment horizontal="center" vertical="center"/>
    </xf>
    <xf numFmtId="0" fontId="41" fillId="5" borderId="0" xfId="0" applyFont="1" applyFill="1" applyAlignment="1">
      <alignment wrapText="1"/>
    </xf>
    <xf numFmtId="0" fontId="24" fillId="3" borderId="0" xfId="0" applyFont="1" applyFill="1" applyAlignment="1">
      <alignment horizontal="left" vertical="top" wrapText="1"/>
    </xf>
    <xf numFmtId="9" fontId="10" fillId="3" borderId="0" xfId="1" applyFont="1" applyFill="1" applyAlignment="1">
      <alignment vertical="center"/>
    </xf>
    <xf numFmtId="0" fontId="12" fillId="9" borderId="0" xfId="6" applyFont="1" applyFill="1" applyBorder="1" applyAlignment="1">
      <alignment vertical="center"/>
    </xf>
    <xf numFmtId="0" fontId="10" fillId="9" borderId="0" xfId="0" applyFont="1" applyFill="1" applyAlignment="1">
      <alignment vertical="center"/>
    </xf>
    <xf numFmtId="0" fontId="12" fillId="9" borderId="0" xfId="6" applyFont="1" applyFill="1" applyBorder="1" applyAlignment="1">
      <alignment horizontal="left" vertical="center"/>
    </xf>
    <xf numFmtId="0" fontId="12" fillId="9" borderId="0" xfId="0" applyFont="1" applyFill="1"/>
    <xf numFmtId="0" fontId="11" fillId="9" borderId="0" xfId="0" applyFont="1" applyFill="1"/>
    <xf numFmtId="0" fontId="54" fillId="9" borderId="0" xfId="0" applyFont="1" applyFill="1" applyAlignment="1">
      <alignment horizontal="left" vertical="top" wrapText="1"/>
    </xf>
    <xf numFmtId="0" fontId="31" fillId="9" borderId="0" xfId="6" applyFont="1" applyFill="1" applyBorder="1" applyAlignment="1">
      <alignment horizontal="left" vertical="center"/>
    </xf>
    <xf numFmtId="0" fontId="11" fillId="9" borderId="0" xfId="6" applyFont="1" applyFill="1" applyBorder="1" applyAlignment="1">
      <alignment vertical="center"/>
    </xf>
    <xf numFmtId="0" fontId="12" fillId="10" borderId="0" xfId="6" applyFont="1" applyFill="1" applyBorder="1" applyAlignment="1">
      <alignment vertical="center"/>
    </xf>
    <xf numFmtId="0" fontId="12" fillId="10" borderId="0" xfId="6" applyFont="1" applyFill="1" applyBorder="1" applyAlignment="1">
      <alignment horizontal="left" vertical="center"/>
    </xf>
    <xf numFmtId="0" fontId="10" fillId="10" borderId="0" xfId="0" applyFont="1" applyFill="1" applyAlignment="1">
      <alignment vertical="center"/>
    </xf>
    <xf numFmtId="0" fontId="12" fillId="10" borderId="0" xfId="0" applyFont="1" applyFill="1"/>
    <xf numFmtId="0" fontId="11" fillId="10" borderId="0" xfId="0" applyFont="1" applyFill="1"/>
    <xf numFmtId="0" fontId="54" fillId="10" borderId="0" xfId="0" applyFont="1" applyFill="1" applyAlignment="1">
      <alignment horizontal="left" vertical="top" wrapText="1"/>
    </xf>
    <xf numFmtId="0" fontId="11" fillId="10" borderId="0" xfId="6" applyFont="1" applyFill="1" applyBorder="1" applyAlignment="1">
      <alignment vertical="center"/>
    </xf>
    <xf numFmtId="0" fontId="12" fillId="11" borderId="0" xfId="6" applyFont="1" applyFill="1" applyBorder="1" applyAlignment="1">
      <alignment vertical="center"/>
    </xf>
    <xf numFmtId="0" fontId="11" fillId="11" borderId="0" xfId="0" applyFont="1" applyFill="1" applyAlignment="1">
      <alignment vertical="center"/>
    </xf>
    <xf numFmtId="0" fontId="12" fillId="11" borderId="0" xfId="0" applyFont="1" applyFill="1"/>
    <xf numFmtId="0" fontId="11" fillId="11" borderId="0" xfId="0" applyFont="1" applyFill="1"/>
    <xf numFmtId="0" fontId="12" fillId="11" borderId="0" xfId="0" applyFont="1" applyFill="1" applyAlignment="1">
      <alignment vertical="center"/>
    </xf>
    <xf numFmtId="0" fontId="54" fillId="11" borderId="0" xfId="0" applyFont="1" applyFill="1" applyAlignment="1">
      <alignment horizontal="left" vertical="top" wrapText="1"/>
    </xf>
    <xf numFmtId="0" fontId="31" fillId="11" borderId="0" xfId="6" applyFont="1" applyFill="1" applyBorder="1" applyAlignment="1">
      <alignment horizontal="left" vertical="center"/>
    </xf>
    <xf numFmtId="0" fontId="11" fillId="11" borderId="0" xfId="6" applyFont="1" applyFill="1" applyBorder="1" applyAlignment="1">
      <alignment vertical="center"/>
    </xf>
    <xf numFmtId="0" fontId="72" fillId="4" borderId="0" xfId="0" applyFont="1" applyFill="1" applyAlignment="1">
      <alignment vertical="center"/>
    </xf>
    <xf numFmtId="0" fontId="73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41" fillId="5" borderId="0" xfId="0" applyNumberFormat="1" applyFont="1" applyFill="1"/>
    <xf numFmtId="0" fontId="71" fillId="9" borderId="0" xfId="0" applyFont="1" applyFill="1" applyAlignment="1">
      <alignment horizontal="left" vertical="top" wrapText="1"/>
    </xf>
    <xf numFmtId="0" fontId="71" fillId="10" borderId="0" xfId="0" applyFont="1" applyFill="1" applyAlignment="1">
      <alignment horizontal="left" vertical="top" wrapText="1"/>
    </xf>
    <xf numFmtId="0" fontId="71" fillId="11" borderId="0" xfId="0" applyFont="1" applyFill="1" applyAlignment="1">
      <alignment horizontal="left" vertical="top" wrapText="1"/>
    </xf>
    <xf numFmtId="0" fontId="0" fillId="3" borderId="0" xfId="0" applyFill="1"/>
    <xf numFmtId="2" fontId="21" fillId="0" borderId="0" xfId="0" applyNumberFormat="1" applyFont="1" applyAlignment="1">
      <alignment vertical="center"/>
    </xf>
    <xf numFmtId="0" fontId="56" fillId="2" borderId="0" xfId="14" applyFont="1" applyFill="1" applyAlignment="1">
      <alignment vertical="center"/>
    </xf>
    <xf numFmtId="0" fontId="32" fillId="0" borderId="0" xfId="0" applyFont="1" applyAlignment="1">
      <alignment horizontal="left" vertical="center" wrapText="1"/>
    </xf>
    <xf numFmtId="0" fontId="66" fillId="0" borderId="0" xfId="0" applyFont="1" applyAlignment="1">
      <alignment horizontal="left"/>
    </xf>
    <xf numFmtId="0" fontId="68" fillId="8" borderId="0" xfId="0" applyFont="1" applyFill="1" applyAlignment="1">
      <alignment horizontal="left"/>
    </xf>
    <xf numFmtId="0" fontId="69" fillId="8" borderId="0" xfId="0" applyFont="1" applyFill="1" applyAlignment="1">
      <alignment horizontal="left" vertical="center"/>
    </xf>
    <xf numFmtId="0" fontId="71" fillId="9" borderId="0" xfId="0" applyFont="1" applyFill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0" fontId="74" fillId="9" borderId="0" xfId="0" applyFont="1" applyFill="1" applyAlignment="1">
      <alignment horizontal="left" vertical="center" wrapText="1"/>
    </xf>
    <xf numFmtId="0" fontId="71" fillId="10" borderId="0" xfId="0" applyFont="1" applyFill="1" applyAlignment="1">
      <alignment horizontal="left" vertical="top" wrapText="1"/>
    </xf>
    <xf numFmtId="0" fontId="74" fillId="10" borderId="0" xfId="0" applyFont="1" applyFill="1" applyAlignment="1">
      <alignment horizontal="left" vertical="center" wrapText="1"/>
    </xf>
    <xf numFmtId="0" fontId="71" fillId="11" borderId="0" xfId="0" applyFont="1" applyFill="1" applyAlignment="1">
      <alignment horizontal="left" vertical="top" wrapText="1"/>
    </xf>
    <xf numFmtId="0" fontId="74" fillId="11" borderId="0" xfId="0" applyFont="1" applyFill="1" applyAlignment="1">
      <alignment horizontal="left" vertical="center" wrapText="1"/>
    </xf>
  </cellXfs>
  <cellStyles count="20">
    <cellStyle name="Euro" xfId="12" xr:uid="{C5DE3D77-408F-43E4-BD46-0181BD1A067E}"/>
    <cellStyle name="Lien hypertexte" xfId="6" builtinId="8"/>
    <cellStyle name="Lien hypertexte 2" xfId="10" xr:uid="{0A2ED873-517F-4B2A-8456-EA7B1CFE0636}"/>
    <cellStyle name="Milliers 2" xfId="16" xr:uid="{DD81E5C0-E98E-4330-9B15-9E87E9499732}"/>
    <cellStyle name="Monétaire 2" xfId="19" xr:uid="{2114EB57-0441-4E8F-98CD-9E51294CCE8D}"/>
    <cellStyle name="Normal" xfId="0" builtinId="0"/>
    <cellStyle name="Normal 2" xfId="5" xr:uid="{DB585C42-38A4-4D72-AC93-0702A2273F53}"/>
    <cellStyle name="Normal 2 2" xfId="11" xr:uid="{F0A20103-8475-4C36-8508-7138A4587459}"/>
    <cellStyle name="Normal 2 3" xfId="13" xr:uid="{3D5FCB09-C083-4A76-AC8A-90AA9E9CDD3D}"/>
    <cellStyle name="Normal 3" xfId="2" xr:uid="{78BA3B3D-7306-4492-9479-B02A7FF6036B}"/>
    <cellStyle name="Normal 3 2" xfId="4" xr:uid="{E4A0F89A-E736-44CB-997C-806A2D184402}"/>
    <cellStyle name="Normal 3 3" xfId="8" xr:uid="{6E8FF396-C938-43F2-8DEB-9A83E1490668}"/>
    <cellStyle name="Normal 3 8" xfId="3" xr:uid="{5B3E2160-58DE-4461-9FC5-17BA45718F7C}"/>
    <cellStyle name="Normal 3 8 2" xfId="9" xr:uid="{AA1C2FD6-4353-4798-A5EB-1915B2A74516}"/>
    <cellStyle name="Normal 4" xfId="7" xr:uid="{B24FFF84-2C67-4D78-A1C7-4CEA07EA2EC9}"/>
    <cellStyle name="Normal 5" xfId="14" xr:uid="{92EF2075-8C4D-46FB-8450-4E9DCEB58485}"/>
    <cellStyle name="Normal 6" xfId="17" xr:uid="{922BB27B-24AA-44DF-9616-C7C2BEABF11C}"/>
    <cellStyle name="Normal 7" xfId="18" xr:uid="{E4F5CEB3-A687-4C9F-98F5-A6F1A5988D7B}"/>
    <cellStyle name="Pourcentage" xfId="1" builtinId="5"/>
    <cellStyle name="Pourcentage 2" xfId="15" xr:uid="{076FF10B-1B39-4957-84CD-5887DF965089}"/>
  </cellStyles>
  <dxfs count="0"/>
  <tableStyles count="0" defaultTableStyle="TableStyleMedium2" defaultPivotStyle="PivotStyleLight16"/>
  <colors>
    <mruColors>
      <color rgb="FF0096A1"/>
      <color rgb="FF005B94"/>
      <color rgb="FFF26D6E"/>
      <color rgb="FF00508C"/>
      <color rgb="FFF5F9FB"/>
      <color rgb="FFFFFFFF"/>
      <color rgb="FFE5FAFF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0</xdr:row>
      <xdr:rowOff>152400</xdr:rowOff>
    </xdr:from>
    <xdr:to>
      <xdr:col>12</xdr:col>
      <xdr:colOff>6120</xdr:colOff>
      <xdr:row>1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1CBBF64-3B93-4611-A784-121F7F46D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2300" y="152400"/>
          <a:ext cx="1758720" cy="377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313395</xdr:colOff>
      <xdr:row>8</xdr:row>
      <xdr:rowOff>13822</xdr:rowOff>
    </xdr:from>
    <xdr:to>
      <xdr:col>2</xdr:col>
      <xdr:colOff>16483</xdr:colOff>
      <xdr:row>14</xdr:row>
      <xdr:rowOff>54917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DFAE633-CB82-2588-76E7-ADF8ABC5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95" y="1357091"/>
          <a:ext cx="1436337" cy="81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313395</xdr:colOff>
      <xdr:row>25</xdr:row>
      <xdr:rowOff>20172</xdr:rowOff>
    </xdr:from>
    <xdr:to>
      <xdr:col>2</xdr:col>
      <xdr:colOff>16483</xdr:colOff>
      <xdr:row>31</xdr:row>
      <xdr:rowOff>53108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176A5A3-A425-B01A-C62A-625ABE0B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95" y="3805749"/>
          <a:ext cx="1436337" cy="809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313395</xdr:colOff>
      <xdr:row>43</xdr:row>
      <xdr:rowOff>14943</xdr:rowOff>
    </xdr:from>
    <xdr:to>
      <xdr:col>2</xdr:col>
      <xdr:colOff>16483</xdr:colOff>
      <xdr:row>49</xdr:row>
      <xdr:rowOff>55461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12C24E4-1ECD-5C74-BA36-5036EDD8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95" y="6433328"/>
          <a:ext cx="1436337" cy="80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313395</xdr:colOff>
      <xdr:row>60</xdr:row>
      <xdr:rowOff>8588</xdr:rowOff>
    </xdr:from>
    <xdr:to>
      <xdr:col>2</xdr:col>
      <xdr:colOff>16483</xdr:colOff>
      <xdr:row>66</xdr:row>
      <xdr:rowOff>37704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41243E0-A6E0-9717-8409-EDDB841B3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95" y="8869280"/>
          <a:ext cx="1436337" cy="80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313395</xdr:colOff>
      <xdr:row>74</xdr:row>
      <xdr:rowOff>10831</xdr:rowOff>
    </xdr:from>
    <xdr:to>
      <xdr:col>2</xdr:col>
      <xdr:colOff>16483</xdr:colOff>
      <xdr:row>80</xdr:row>
      <xdr:rowOff>37963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3F2768F-7A9E-2A5F-8D16-6E6635A4D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95" y="10996331"/>
          <a:ext cx="1436337" cy="803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193259</xdr:colOff>
      <xdr:row>8</xdr:row>
      <xdr:rowOff>11208</xdr:rowOff>
    </xdr:from>
    <xdr:to>
      <xdr:col>1</xdr:col>
      <xdr:colOff>952902</xdr:colOff>
      <xdr:row>14</xdr:row>
      <xdr:rowOff>69098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3C357D-878B-4FE5-ACF0-53EC333C8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59" y="1369556"/>
          <a:ext cx="1438817" cy="81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193259</xdr:colOff>
      <xdr:row>18</xdr:row>
      <xdr:rowOff>11200</xdr:rowOff>
    </xdr:from>
    <xdr:to>
      <xdr:col>1</xdr:col>
      <xdr:colOff>952902</xdr:colOff>
      <xdr:row>24</xdr:row>
      <xdr:rowOff>67273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0B63AE-0FBF-48C6-B429-7F762A17D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59" y="2910113"/>
          <a:ext cx="1438817" cy="814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193259</xdr:colOff>
      <xdr:row>28</xdr:row>
      <xdr:rowOff>7472</xdr:rowOff>
    </xdr:from>
    <xdr:to>
      <xdr:col>1</xdr:col>
      <xdr:colOff>952902</xdr:colOff>
      <xdr:row>34</xdr:row>
      <xdr:rowOff>55425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EA85087-760B-4EDB-BD0F-436FAA64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59" y="4446950"/>
          <a:ext cx="1438817" cy="809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193259</xdr:colOff>
      <xdr:row>38</xdr:row>
      <xdr:rowOff>8585</xdr:rowOff>
    </xdr:from>
    <xdr:to>
      <xdr:col>1</xdr:col>
      <xdr:colOff>952902</xdr:colOff>
      <xdr:row>44</xdr:row>
      <xdr:rowOff>11788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CDEB8F5-4831-45AA-955C-5BC492BEC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59" y="5988628"/>
          <a:ext cx="1438817" cy="811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356750</xdr:colOff>
      <xdr:row>8</xdr:row>
      <xdr:rowOff>1120</xdr:rowOff>
    </xdr:from>
    <xdr:to>
      <xdr:col>1</xdr:col>
      <xdr:colOff>1120101</xdr:colOff>
      <xdr:row>14</xdr:row>
      <xdr:rowOff>50797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9359DD-FD07-D283-7FCD-C7BA6874A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50" y="1347320"/>
          <a:ext cx="1439626" cy="818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356750</xdr:colOff>
      <xdr:row>29</xdr:row>
      <xdr:rowOff>2</xdr:rowOff>
    </xdr:from>
    <xdr:to>
      <xdr:col>1</xdr:col>
      <xdr:colOff>1120101</xdr:colOff>
      <xdr:row>35</xdr:row>
      <xdr:rowOff>36676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0905533-CBA6-794D-7C6B-51CE9C64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50" y="4318002"/>
          <a:ext cx="1439626" cy="811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356750</xdr:colOff>
      <xdr:row>46</xdr:row>
      <xdr:rowOff>7473</xdr:rowOff>
    </xdr:from>
    <xdr:to>
      <xdr:col>1</xdr:col>
      <xdr:colOff>1120101</xdr:colOff>
      <xdr:row>52</xdr:row>
      <xdr:rowOff>42618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DC37DF6-198B-142E-8C2A-8172CD342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50" y="6763873"/>
          <a:ext cx="1439626" cy="809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356750</xdr:colOff>
      <xdr:row>63</xdr:row>
      <xdr:rowOff>7472</xdr:rowOff>
    </xdr:from>
    <xdr:to>
      <xdr:col>1</xdr:col>
      <xdr:colOff>1120101</xdr:colOff>
      <xdr:row>69</xdr:row>
      <xdr:rowOff>40744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44DEB65-F7D5-C30B-FB08-56432F8F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50" y="9202272"/>
          <a:ext cx="1439626" cy="807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356750</xdr:colOff>
      <xdr:row>79</xdr:row>
      <xdr:rowOff>187884</xdr:rowOff>
    </xdr:from>
    <xdr:to>
      <xdr:col>1</xdr:col>
      <xdr:colOff>1120101</xdr:colOff>
      <xdr:row>86</xdr:row>
      <xdr:rowOff>34506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93E6A87-7AFF-1183-6193-CB95989DA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50" y="11630584"/>
          <a:ext cx="1439626" cy="808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356750</xdr:colOff>
      <xdr:row>96</xdr:row>
      <xdr:rowOff>187884</xdr:rowOff>
    </xdr:from>
    <xdr:to>
      <xdr:col>1</xdr:col>
      <xdr:colOff>1120101</xdr:colOff>
      <xdr:row>103</xdr:row>
      <xdr:rowOff>34506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F4FB91E-9600-41ED-9E2E-F8BD50AB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50" y="14068984"/>
          <a:ext cx="1439626" cy="808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ESET">
      <a:dk1>
        <a:sysClr val="windowText" lastClr="000000"/>
      </a:dk1>
      <a:lt1>
        <a:sysClr val="window" lastClr="FFFFFF"/>
      </a:lt1>
      <a:dk2>
        <a:srgbClr val="00717F"/>
      </a:dk2>
      <a:lt2>
        <a:srgbClr val="F4F5F4"/>
      </a:lt2>
      <a:accent1>
        <a:srgbClr val="00717F"/>
      </a:accent1>
      <a:accent2>
        <a:srgbClr val="0096A1"/>
      </a:accent2>
      <a:accent3>
        <a:srgbClr val="00BBC5"/>
      </a:accent3>
      <a:accent4>
        <a:srgbClr val="C60651"/>
      </a:accent4>
      <a:accent5>
        <a:srgbClr val="FFC425"/>
      </a:accent5>
      <a:accent6>
        <a:srgbClr val="00C0F2"/>
      </a:accent6>
      <a:hlink>
        <a:srgbClr val="0081C2"/>
      </a:hlink>
      <a:folHlink>
        <a:srgbClr val="949CA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CDDC-E781-47E6-A549-FD1A542ACB09}">
  <sheetPr>
    <tabColor theme="1" tint="0.34998626667073579"/>
  </sheetPr>
  <dimension ref="A1:N50"/>
  <sheetViews>
    <sheetView showGridLines="0" zoomScaleNormal="100" workbookViewId="0">
      <selection activeCell="C17" sqref="C17:E17"/>
    </sheetView>
  </sheetViews>
  <sheetFormatPr baseColWidth="10" defaultColWidth="10.7109375" defaultRowHeight="12.75"/>
  <cols>
    <col min="1" max="1" width="6.42578125" style="3" customWidth="1"/>
    <col min="2" max="2" width="13.7109375" style="3" bestFit="1" customWidth="1"/>
    <col min="3" max="3" width="12.28515625" style="3" customWidth="1"/>
    <col min="4" max="4" width="50.42578125" style="3" customWidth="1"/>
    <col min="5" max="5" width="51.7109375" style="3" customWidth="1"/>
    <col min="6" max="6" width="11.5703125" style="3" customWidth="1"/>
    <col min="7" max="7" width="13.42578125" style="3" customWidth="1"/>
    <col min="8" max="8" width="13.28515625" style="3" customWidth="1"/>
    <col min="9" max="12" width="10.7109375" style="3"/>
    <col min="13" max="13" width="3.5703125" style="3" customWidth="1"/>
    <col min="14" max="16384" width="10.7109375" style="3"/>
  </cols>
  <sheetData>
    <row r="1" spans="1:14" ht="35.1" customHeight="1">
      <c r="A1" s="93" t="s">
        <v>0</v>
      </c>
      <c r="B1" s="94"/>
      <c r="C1" s="95"/>
      <c r="D1" s="94"/>
      <c r="E1" s="96"/>
      <c r="F1" s="97"/>
      <c r="G1" s="98"/>
      <c r="H1" s="99"/>
      <c r="I1" s="100"/>
      <c r="J1" s="100"/>
      <c r="K1" s="100"/>
      <c r="L1" s="100"/>
      <c r="M1" s="100"/>
    </row>
    <row r="2" spans="1:14" ht="12.75" customHeight="1">
      <c r="A2" s="101"/>
      <c r="B2" s="101"/>
      <c r="C2" s="101"/>
      <c r="D2" s="101"/>
      <c r="E2" s="101"/>
      <c r="F2" s="102"/>
      <c r="G2" s="98"/>
      <c r="H2" s="103"/>
      <c r="I2" s="103"/>
      <c r="J2" s="106"/>
      <c r="K2" s="106"/>
      <c r="L2" s="106"/>
      <c r="M2" s="103"/>
    </row>
    <row r="3" spans="1:14">
      <c r="A3" s="137" t="s">
        <v>1</v>
      </c>
      <c r="B3" s="101"/>
      <c r="C3" s="101"/>
      <c r="D3" s="101"/>
      <c r="E3" s="101"/>
      <c r="F3" s="102"/>
      <c r="G3" s="98"/>
      <c r="H3" s="103"/>
      <c r="I3" s="103"/>
      <c r="J3" s="104"/>
      <c r="K3" s="104" t="s">
        <v>2</v>
      </c>
      <c r="L3" s="103" t="s">
        <v>3</v>
      </c>
      <c r="M3" s="103"/>
    </row>
    <row r="4" spans="1:14">
      <c r="A4" s="137" t="s">
        <v>4</v>
      </c>
      <c r="B4" s="101"/>
      <c r="C4" s="101"/>
      <c r="D4" s="101"/>
      <c r="E4" s="101"/>
      <c r="F4" s="102"/>
      <c r="G4" s="98"/>
      <c r="H4" s="103"/>
      <c r="I4" s="103"/>
      <c r="J4" s="104"/>
      <c r="K4" s="104" t="s">
        <v>5</v>
      </c>
      <c r="L4" s="103" t="s">
        <v>6</v>
      </c>
      <c r="M4" s="103"/>
    </row>
    <row r="5" spans="1:14">
      <c r="A5" s="137" t="s">
        <v>7</v>
      </c>
      <c r="B5" s="101"/>
      <c r="C5" s="101"/>
      <c r="D5" s="101"/>
      <c r="E5" s="101"/>
      <c r="F5" s="102"/>
      <c r="G5" s="98"/>
      <c r="H5" s="103"/>
      <c r="I5" s="103"/>
      <c r="J5" s="104"/>
      <c r="K5" s="104" t="s">
        <v>8</v>
      </c>
      <c r="L5" s="103" t="s">
        <v>9</v>
      </c>
      <c r="M5" s="103"/>
    </row>
    <row r="6" spans="1:14">
      <c r="A6" s="101"/>
      <c r="B6" s="101"/>
      <c r="C6" s="101"/>
      <c r="D6" s="101"/>
      <c r="E6" s="101"/>
      <c r="F6" s="102"/>
      <c r="G6" s="98"/>
      <c r="H6" s="103"/>
      <c r="I6" s="103"/>
      <c r="J6" s="104"/>
      <c r="K6" s="104"/>
      <c r="L6" s="103"/>
      <c r="M6" s="103"/>
    </row>
    <row r="7" spans="1:14">
      <c r="A7" s="18"/>
      <c r="C7" s="19"/>
      <c r="D7" s="2"/>
      <c r="F7" s="6"/>
      <c r="G7" s="6"/>
      <c r="H7" s="6"/>
    </row>
    <row r="8" spans="1:14" s="2" customFormat="1" ht="18.75">
      <c r="A8" s="20"/>
      <c r="B8" s="145" t="s">
        <v>10</v>
      </c>
      <c r="C8" s="145"/>
      <c r="D8" s="145"/>
      <c r="E8" s="145"/>
      <c r="F8" s="9"/>
    </row>
    <row r="9" spans="1:14">
      <c r="A9" s="21"/>
      <c r="B9" s="146" t="s">
        <v>11</v>
      </c>
      <c r="C9" s="146"/>
      <c r="D9" s="146"/>
      <c r="E9" s="146"/>
    </row>
    <row r="10" spans="1:14" s="23" customFormat="1" ht="20.25" customHeight="1">
      <c r="A10" s="22"/>
      <c r="B10" s="105" t="s">
        <v>12</v>
      </c>
      <c r="C10" s="147" t="s">
        <v>13</v>
      </c>
      <c r="D10" s="147"/>
      <c r="E10" s="147"/>
      <c r="M10" s="10"/>
      <c r="N10" s="10"/>
    </row>
    <row r="11" spans="1:14" s="23" customFormat="1" ht="13.15" customHeight="1">
      <c r="A11" s="22"/>
      <c r="B11" s="29">
        <v>46054</v>
      </c>
      <c r="C11" s="144" t="s">
        <v>153</v>
      </c>
      <c r="D11" s="144"/>
      <c r="E11" s="144"/>
      <c r="M11" s="10"/>
      <c r="N11" s="10"/>
    </row>
    <row r="12" spans="1:14" s="23" customFormat="1" ht="13.15" customHeight="1">
      <c r="A12" s="22"/>
      <c r="B12" s="29"/>
      <c r="C12" s="144"/>
      <c r="D12" s="144"/>
      <c r="E12" s="144"/>
      <c r="M12" s="10"/>
      <c r="N12" s="10"/>
    </row>
    <row r="13" spans="1:14" s="23" customFormat="1" ht="13.15" customHeight="1">
      <c r="A13" s="22"/>
      <c r="B13" s="29"/>
      <c r="C13" s="144"/>
      <c r="D13" s="144"/>
      <c r="E13" s="144"/>
      <c r="M13" s="10"/>
      <c r="N13" s="10"/>
    </row>
    <row r="14" spans="1:14" s="23" customFormat="1" ht="13.15" customHeight="1">
      <c r="A14" s="22"/>
      <c r="B14" s="29"/>
      <c r="C14" s="144"/>
      <c r="D14" s="144"/>
      <c r="E14" s="144"/>
      <c r="M14" s="10"/>
      <c r="N14" s="10"/>
    </row>
    <row r="15" spans="1:14" s="23" customFormat="1" ht="13.15" customHeight="1">
      <c r="A15" s="22"/>
      <c r="B15" s="29"/>
      <c r="C15" s="144"/>
      <c r="D15" s="144"/>
      <c r="E15" s="144"/>
      <c r="M15" s="10"/>
      <c r="N15" s="10"/>
    </row>
    <row r="16" spans="1:14" s="23" customFormat="1" ht="13.15" customHeight="1">
      <c r="A16" s="22"/>
      <c r="B16" s="29"/>
      <c r="C16" s="144"/>
      <c r="D16" s="144"/>
      <c r="E16" s="144"/>
      <c r="M16" s="10"/>
      <c r="N16" s="10"/>
    </row>
    <row r="17" spans="1:14" s="23" customFormat="1" ht="13.15" customHeight="1">
      <c r="A17" s="22"/>
      <c r="B17" s="29"/>
      <c r="C17" s="144"/>
      <c r="D17" s="144"/>
      <c r="E17" s="144"/>
      <c r="M17" s="10"/>
      <c r="N17" s="10"/>
    </row>
    <row r="18" spans="1:14" s="23" customFormat="1" ht="13.15" customHeight="1">
      <c r="A18" s="22"/>
      <c r="B18" s="29"/>
      <c r="C18" s="144"/>
      <c r="D18" s="144"/>
      <c r="E18" s="144"/>
      <c r="M18" s="10"/>
      <c r="N18" s="10"/>
    </row>
    <row r="19" spans="1:14" s="23" customFormat="1" ht="13.15" customHeight="1">
      <c r="A19" s="22"/>
      <c r="B19" s="29"/>
      <c r="C19" s="144"/>
      <c r="D19" s="144"/>
      <c r="E19" s="144"/>
      <c r="M19" s="10"/>
      <c r="N19" s="10"/>
    </row>
    <row r="20" spans="1:14" s="23" customFormat="1" ht="13.15" customHeight="1">
      <c r="A20" s="22"/>
      <c r="B20" s="29"/>
      <c r="C20" s="144"/>
      <c r="D20" s="144"/>
      <c r="E20" s="144"/>
      <c r="M20" s="10"/>
      <c r="N20" s="10"/>
    </row>
    <row r="21" spans="1:14" s="23" customFormat="1" ht="13.15" customHeight="1">
      <c r="A21" s="22"/>
      <c r="B21" s="29"/>
      <c r="C21" s="144"/>
      <c r="D21" s="144"/>
      <c r="E21" s="144"/>
      <c r="M21" s="10"/>
      <c r="N21" s="10"/>
    </row>
    <row r="22" spans="1:14" s="2" customFormat="1" ht="13.15" customHeight="1">
      <c r="A22" s="18"/>
      <c r="B22" s="29"/>
      <c r="C22" s="144"/>
      <c r="D22" s="144"/>
      <c r="E22" s="144"/>
      <c r="F22" s="3"/>
      <c r="M22" s="6"/>
      <c r="N22" s="6"/>
    </row>
    <row r="23" spans="1:14" ht="13.15" customHeight="1">
      <c r="B23" s="29"/>
      <c r="C23" s="144"/>
      <c r="D23" s="144"/>
      <c r="E23" s="144"/>
    </row>
    <row r="24" spans="1:14" ht="15">
      <c r="B24" s="29"/>
      <c r="C24" s="144"/>
      <c r="D24" s="144"/>
      <c r="E24" s="144"/>
      <c r="F24" s="25"/>
    </row>
    <row r="25" spans="1:14">
      <c r="B25" s="29"/>
      <c r="C25" s="144"/>
      <c r="D25" s="144"/>
      <c r="E25" s="144"/>
    </row>
    <row r="26" spans="1:14">
      <c r="B26" s="29"/>
      <c r="C26" s="144"/>
      <c r="D26" s="144"/>
      <c r="E26" s="144"/>
    </row>
    <row r="27" spans="1:14">
      <c r="B27" s="29"/>
      <c r="C27" s="144"/>
      <c r="D27" s="144"/>
      <c r="E27" s="144"/>
    </row>
    <row r="28" spans="1:14">
      <c r="B28" s="29"/>
      <c r="C28" s="144"/>
      <c r="D28" s="144"/>
      <c r="E28" s="144"/>
    </row>
    <row r="29" spans="1:14">
      <c r="B29" s="29"/>
      <c r="C29" s="144"/>
      <c r="D29" s="144"/>
      <c r="E29" s="144"/>
    </row>
    <row r="30" spans="1:14">
      <c r="B30" s="29"/>
      <c r="C30" s="144"/>
      <c r="D30" s="144"/>
      <c r="E30" s="144"/>
    </row>
    <row r="31" spans="1:14">
      <c r="B31" s="6"/>
      <c r="C31" s="6"/>
      <c r="D31" s="6"/>
      <c r="E31" s="6"/>
    </row>
    <row r="32" spans="1:14" ht="15">
      <c r="D32" s="25"/>
      <c r="E32" s="25"/>
    </row>
    <row r="34" spans="4:7">
      <c r="D34" s="2"/>
    </row>
    <row r="35" spans="4:7">
      <c r="D35" s="26"/>
    </row>
    <row r="36" spans="4:7">
      <c r="D36" s="26"/>
    </row>
    <row r="37" spans="4:7">
      <c r="D37" s="26"/>
      <c r="F37" s="9"/>
    </row>
    <row r="38" spans="4:7">
      <c r="D38" s="2"/>
      <c r="F38" s="6"/>
    </row>
    <row r="39" spans="4:7">
      <c r="D39" s="2"/>
      <c r="F39" s="2"/>
    </row>
    <row r="40" spans="4:7">
      <c r="D40" s="2"/>
      <c r="F40" s="24"/>
    </row>
    <row r="41" spans="4:7">
      <c r="D41" s="2"/>
      <c r="F41" s="24"/>
    </row>
    <row r="42" spans="4:7">
      <c r="D42" s="26"/>
      <c r="F42" s="24"/>
    </row>
    <row r="43" spans="4:7">
      <c r="D43" s="26"/>
      <c r="G43" s="28"/>
    </row>
    <row r="44" spans="4:7">
      <c r="D44" s="26"/>
    </row>
    <row r="45" spans="4:7">
      <c r="D45" s="26"/>
      <c r="E45" s="9"/>
    </row>
    <row r="46" spans="4:7">
      <c r="D46" s="26"/>
      <c r="E46" s="6"/>
    </row>
    <row r="47" spans="4:7">
      <c r="D47" s="26"/>
      <c r="E47" s="27"/>
    </row>
    <row r="48" spans="4:7">
      <c r="D48" s="2"/>
      <c r="E48" s="24"/>
    </row>
    <row r="49" spans="4:5">
      <c r="D49" s="24"/>
      <c r="E49" s="24"/>
    </row>
    <row r="50" spans="4:5">
      <c r="D50" s="24"/>
      <c r="E50" s="24"/>
    </row>
  </sheetData>
  <mergeCells count="23">
    <mergeCell ref="B8:E8"/>
    <mergeCell ref="B9:E9"/>
    <mergeCell ref="C25:E25"/>
    <mergeCell ref="C10:E10"/>
    <mergeCell ref="C17:E17"/>
    <mergeCell ref="C18:E18"/>
    <mergeCell ref="C12:E12"/>
    <mergeCell ref="C16:E16"/>
    <mergeCell ref="C15:E15"/>
    <mergeCell ref="C14:E14"/>
    <mergeCell ref="C13:E13"/>
    <mergeCell ref="C11:E11"/>
    <mergeCell ref="C30:E30"/>
    <mergeCell ref="C19:E19"/>
    <mergeCell ref="C20:E20"/>
    <mergeCell ref="C21:E21"/>
    <mergeCell ref="C22:E22"/>
    <mergeCell ref="C23:E23"/>
    <mergeCell ref="C29:E29"/>
    <mergeCell ref="C28:E28"/>
    <mergeCell ref="C24:E24"/>
    <mergeCell ref="C27:E27"/>
    <mergeCell ref="C26:E26"/>
  </mergeCells>
  <pageMargins left="0.78740157499999996" right="0.78740157499999996" top="0.984251969" bottom="0.984251969" header="0.4921259845" footer="0.4921259845"/>
  <pageSetup paperSize="9" scale="60" orientation="landscape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0832-4C0F-4387-A4B9-31CED7C24D4C}">
  <sheetPr>
    <tabColor theme="3" tint="-0.499984740745262"/>
  </sheetPr>
  <dimension ref="A1:R96"/>
  <sheetViews>
    <sheetView showGridLines="0" showZeros="0" zoomScale="85" zoomScaleNormal="85" workbookViewId="0">
      <pane xSplit="14" ySplit="5" topLeftCell="O42" activePane="bottomRight" state="frozen"/>
      <selection pane="topRight" activeCell="Z1" sqref="Z1"/>
      <selection pane="bottomLeft" activeCell="A5" sqref="A5"/>
      <selection pane="bottomRight" activeCell="K77" sqref="K77:K78"/>
    </sheetView>
  </sheetViews>
  <sheetFormatPr baseColWidth="10" defaultColWidth="11.42578125" defaultRowHeight="12.75"/>
  <cols>
    <col min="1" max="1" width="9.7109375" style="1" customWidth="1"/>
    <col min="2" max="2" width="15.5703125" style="1" customWidth="1"/>
    <col min="3" max="3" width="4" style="1" bestFit="1" customWidth="1"/>
    <col min="4" max="4" width="5.5703125" style="1" customWidth="1"/>
    <col min="5" max="5" width="18.7109375" style="1" customWidth="1"/>
    <col min="6" max="6" width="16.28515625" style="1" customWidth="1"/>
    <col min="7" max="7" width="10.5703125" style="1" customWidth="1"/>
    <col min="8" max="8" width="16.28515625" style="1" customWidth="1"/>
    <col min="9" max="9" width="19.42578125" style="1" customWidth="1"/>
    <col min="10" max="10" width="10.5703125" style="1" customWidth="1"/>
    <col min="11" max="11" width="16.7109375" style="1" customWidth="1"/>
    <col min="12" max="12" width="18.5703125" style="1" customWidth="1"/>
    <col min="13" max="13" width="15.7109375" style="1" customWidth="1"/>
    <col min="14" max="14" width="9.7109375" style="1" customWidth="1"/>
    <col min="15" max="15" width="4.28515625" style="1" customWidth="1"/>
    <col min="16" max="16384" width="11.42578125" style="1"/>
  </cols>
  <sheetData>
    <row r="1" spans="1:18" ht="12" customHeight="1">
      <c r="A1" s="148" t="s">
        <v>146</v>
      </c>
      <c r="B1" s="148"/>
      <c r="C1" s="148"/>
      <c r="D1" s="115"/>
      <c r="E1" s="109" t="str">
        <f>A6</f>
        <v>ESET PROTECT Entry</v>
      </c>
      <c r="F1" s="109"/>
      <c r="G1" s="109"/>
      <c r="H1" s="109" t="str">
        <f>A58</f>
        <v>ESET PROTECT Enterprise</v>
      </c>
      <c r="I1" s="113"/>
      <c r="J1" s="109"/>
      <c r="K1" s="109"/>
      <c r="L1" s="109"/>
      <c r="M1" s="110"/>
      <c r="N1" s="109"/>
    </row>
    <row r="2" spans="1:18" ht="12" customHeight="1">
      <c r="A2" s="148"/>
      <c r="B2" s="148"/>
      <c r="C2" s="148"/>
      <c r="D2" s="115"/>
      <c r="E2" s="111" t="str">
        <f>A23</f>
        <v>ESET PROTECT Advanced</v>
      </c>
      <c r="F2" s="112"/>
      <c r="G2" s="112"/>
      <c r="H2" s="112" t="str">
        <f>A71</f>
        <v>ESET PROTECT Elite</v>
      </c>
      <c r="I2" s="113"/>
      <c r="J2" s="113"/>
      <c r="K2" s="150" t="s">
        <v>154</v>
      </c>
      <c r="L2" s="150"/>
      <c r="M2" s="150"/>
      <c r="N2" s="109"/>
    </row>
    <row r="3" spans="1:18" ht="12" customHeight="1">
      <c r="A3" s="148"/>
      <c r="B3" s="148"/>
      <c r="C3" s="148"/>
      <c r="D3" s="115"/>
      <c r="E3" s="111" t="str">
        <f>A40</f>
        <v>ESET PROTECT Complete</v>
      </c>
      <c r="F3" s="112"/>
      <c r="G3" s="112"/>
      <c r="H3" s="112"/>
      <c r="I3" s="112"/>
      <c r="J3" s="113"/>
      <c r="K3" s="150"/>
      <c r="L3" s="150"/>
      <c r="M3" s="150"/>
      <c r="N3" s="109"/>
    </row>
    <row r="4" spans="1:18" ht="12" customHeight="1">
      <c r="A4" s="138"/>
      <c r="B4" s="138"/>
      <c r="C4" s="138"/>
      <c r="D4" s="115"/>
      <c r="E4" s="111"/>
      <c r="F4" s="112"/>
      <c r="G4" s="112"/>
      <c r="H4" s="112"/>
      <c r="I4" s="112"/>
      <c r="J4" s="113"/>
      <c r="K4" s="150"/>
      <c r="L4" s="150"/>
      <c r="M4" s="150"/>
      <c r="N4" s="109"/>
    </row>
    <row r="5" spans="1:18" ht="8.1" customHeight="1">
      <c r="A5" s="114"/>
      <c r="B5" s="114"/>
      <c r="C5" s="114"/>
      <c r="D5" s="115"/>
      <c r="E5" s="113"/>
      <c r="F5" s="113"/>
      <c r="G5" s="113"/>
      <c r="H5" s="113"/>
      <c r="I5" s="113"/>
      <c r="J5" s="113"/>
      <c r="K5" s="113"/>
      <c r="L5" s="113"/>
      <c r="M5" s="110"/>
      <c r="N5" s="116"/>
    </row>
    <row r="6" spans="1:18" s="136" customFormat="1" ht="20.100000000000001" customHeight="1">
      <c r="A6" s="132" t="s">
        <v>136</v>
      </c>
      <c r="B6" s="132"/>
      <c r="C6" s="133"/>
      <c r="D6" s="133"/>
      <c r="E6" s="133"/>
      <c r="F6" s="134"/>
      <c r="G6" s="134"/>
      <c r="H6" s="134"/>
      <c r="I6" s="134"/>
      <c r="J6" s="134"/>
      <c r="K6" s="134"/>
      <c r="L6" s="134"/>
      <c r="M6" s="134"/>
      <c r="N6" s="134"/>
    </row>
    <row r="7" spans="1:18" s="15" customFormat="1" ht="15" customHeight="1">
      <c r="A7" s="33" t="s">
        <v>14</v>
      </c>
      <c r="B7" s="31" t="s">
        <v>98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8" s="15" customFormat="1" ht="15" customHeight="1">
      <c r="A8" s="33"/>
      <c r="B8" s="31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8" ht="11.1" customHeight="1">
      <c r="A9" s="50"/>
      <c r="B9" s="51"/>
      <c r="C9" s="52"/>
      <c r="D9" s="16"/>
      <c r="E9" s="45" t="str">
        <f>"Référence Nouvelle Licence 1 AN : "&amp;A7&amp;"-"&amp;"L1"</f>
        <v>Référence Nouvelle Licence 1 AN : B-EPE-L1</v>
      </c>
      <c r="F9" s="45"/>
      <c r="G9" s="17"/>
      <c r="H9" s="17" t="str">
        <f>"Référence Nouvelle Licence 2 ANS : "&amp;A7&amp;"-"&amp;"L2"</f>
        <v>Référence Nouvelle Licence 2 ANS : B-EPE-L2</v>
      </c>
      <c r="I9" s="17"/>
      <c r="J9" s="11"/>
      <c r="K9" s="45" t="str">
        <f>"Référence Nouvelle Licence 3 ANS : "&amp;A7&amp;"-"&amp;"L3"</f>
        <v>Référence Nouvelle Licence 3 ANS : B-EPE-L3</v>
      </c>
      <c r="L9" s="45"/>
      <c r="M9" s="17"/>
      <c r="N9" s="17"/>
    </row>
    <row r="10" spans="1:18" ht="10.15" customHeight="1">
      <c r="A10" s="11"/>
      <c r="B10" s="11"/>
      <c r="C10" s="11"/>
      <c r="D10" s="16"/>
      <c r="E10" s="35" t="s">
        <v>15</v>
      </c>
      <c r="F10" s="46" t="s">
        <v>16</v>
      </c>
      <c r="G10" s="85"/>
      <c r="H10" s="35" t="s">
        <v>15</v>
      </c>
      <c r="I10" s="46" t="s">
        <v>16</v>
      </c>
      <c r="J10" s="85"/>
      <c r="K10" s="35" t="s">
        <v>15</v>
      </c>
      <c r="L10" s="46" t="s">
        <v>16</v>
      </c>
      <c r="M10" s="11"/>
      <c r="N10" s="87"/>
    </row>
    <row r="11" spans="1:18" ht="10.15" customHeight="1">
      <c r="A11" s="11"/>
      <c r="B11" s="11"/>
      <c r="C11" s="11"/>
      <c r="D11" s="53" t="s">
        <v>17</v>
      </c>
      <c r="E11" s="37">
        <v>39</v>
      </c>
      <c r="F11" s="44" t="str">
        <f>A7&amp;"-L1-AA"</f>
        <v>B-EPE-L1-AA</v>
      </c>
      <c r="G11" s="85"/>
      <c r="H11" s="37">
        <v>70.2</v>
      </c>
      <c r="I11" s="44" t="str">
        <f>A7&amp;"-L2-AA"</f>
        <v>B-EPE-L2-AA</v>
      </c>
      <c r="J11" s="85"/>
      <c r="K11" s="37">
        <v>105.36</v>
      </c>
      <c r="L11" s="44" t="str">
        <f>A7&amp;"-L3-AA"</f>
        <v>B-EPE-L3-AA</v>
      </c>
      <c r="M11" s="11"/>
      <c r="N11" s="43"/>
      <c r="P11" s="142"/>
      <c r="Q11" s="142"/>
      <c r="R11" s="8"/>
    </row>
    <row r="12" spans="1:18" s="8" customFormat="1" ht="10.15" customHeight="1">
      <c r="A12" s="12"/>
      <c r="B12" s="12"/>
      <c r="C12" s="12"/>
      <c r="D12" s="34" t="s">
        <v>18</v>
      </c>
      <c r="E12" s="37">
        <v>33.200000000000003</v>
      </c>
      <c r="F12" s="44" t="str">
        <f>A7&amp;"-L1-AB"</f>
        <v>B-EPE-L1-AB</v>
      </c>
      <c r="G12" s="86"/>
      <c r="H12" s="37">
        <v>59.76</v>
      </c>
      <c r="I12" s="44" t="str">
        <f>A7&amp;"L2-AB"</f>
        <v>B-EPEL2-AB</v>
      </c>
      <c r="J12" s="86"/>
      <c r="K12" s="37">
        <v>89.64</v>
      </c>
      <c r="L12" s="44" t="str">
        <f>A7&amp;"-L3-AB"</f>
        <v>B-EPE-L3-AB</v>
      </c>
      <c r="M12" s="12"/>
      <c r="N12" s="43"/>
      <c r="P12" s="142"/>
      <c r="Q12" s="142"/>
    </row>
    <row r="13" spans="1:18" ht="10.15" customHeight="1">
      <c r="A13" s="11"/>
      <c r="B13" s="11"/>
      <c r="C13" s="11"/>
      <c r="D13" s="34" t="s">
        <v>19</v>
      </c>
      <c r="E13" s="37">
        <v>29.3</v>
      </c>
      <c r="F13" s="44" t="str">
        <f>A7&amp;"-L1-AC"</f>
        <v>B-EPE-L1-AC</v>
      </c>
      <c r="G13" s="85"/>
      <c r="H13" s="37">
        <v>52.72</v>
      </c>
      <c r="I13" s="44" t="str">
        <f>A7&amp;"-L2-AC"</f>
        <v>B-EPE-L2-AC</v>
      </c>
      <c r="J13" s="85"/>
      <c r="K13" s="37">
        <v>79.14</v>
      </c>
      <c r="L13" s="44" t="str">
        <f>A7&amp;"-L3-AC"</f>
        <v>B-EPE-L3-AC</v>
      </c>
      <c r="M13" s="11"/>
      <c r="N13" s="43"/>
      <c r="P13" s="142"/>
      <c r="Q13" s="142"/>
      <c r="R13" s="8"/>
    </row>
    <row r="14" spans="1:18" ht="10.15" customHeight="1">
      <c r="A14" s="11"/>
      <c r="B14" s="11"/>
      <c r="C14" s="11"/>
      <c r="D14" s="34" t="s">
        <v>20</v>
      </c>
      <c r="E14" s="41">
        <v>27.3</v>
      </c>
      <c r="F14" s="42" t="str">
        <f>A7&amp;"-L1-AD"</f>
        <v>B-EPE-L1-AD</v>
      </c>
      <c r="G14" s="85"/>
      <c r="H14" s="41">
        <v>49.16</v>
      </c>
      <c r="I14" s="42" t="str">
        <f>A7&amp;"-L2-AD"</f>
        <v>B-EPE-L2-AD</v>
      </c>
      <c r="J14" s="85"/>
      <c r="K14" s="41">
        <v>73.69</v>
      </c>
      <c r="L14" s="42" t="str">
        <f>A7&amp;"-L3-AD"</f>
        <v>B-EPE-L3-AD</v>
      </c>
      <c r="M14" s="11"/>
      <c r="N14" s="43"/>
      <c r="P14" s="142"/>
      <c r="Q14" s="142"/>
      <c r="R14" s="8"/>
    </row>
    <row r="15" spans="1:18" ht="10.15" customHeight="1">
      <c r="A15" s="11"/>
      <c r="B15" s="11"/>
      <c r="C15" s="11"/>
      <c r="D15" s="34"/>
      <c r="E15" s="38"/>
      <c r="F15" s="38"/>
      <c r="G15" s="39"/>
      <c r="H15" s="43"/>
      <c r="I15" s="40"/>
      <c r="J15" s="7"/>
      <c r="K15" s="40"/>
      <c r="L15" s="7"/>
      <c r="M15" s="39"/>
      <c r="N15" s="43"/>
      <c r="P15" s="142"/>
      <c r="Q15" s="142"/>
    </row>
    <row r="16" spans="1:18" ht="10.15" customHeight="1">
      <c r="A16" s="11"/>
      <c r="B16" s="11"/>
      <c r="C16" s="11"/>
      <c r="D16" s="34"/>
      <c r="E16" s="45" t="str">
        <f>"Référence Renouvellement 1 AN : "&amp;A7&amp;"-"&amp;"R1"</f>
        <v>Référence Renouvellement 1 AN : B-EPE-R1</v>
      </c>
      <c r="F16" s="45"/>
      <c r="G16" s="17"/>
      <c r="H16" s="45" t="str">
        <f>"Référence Renouvellement 2 ANS : "&amp;A7&amp;"-"&amp;"R2"</f>
        <v>Référence Renouvellement 2 ANS : B-EPE-R2</v>
      </c>
      <c r="I16" s="45"/>
      <c r="J16" s="11"/>
      <c r="K16" s="45" t="str">
        <f>"Référence Renouvellement 3 ANS : "&amp;A7&amp;"-"&amp;"R3"</f>
        <v>Référence Renouvellement 3 ANS : B-EPE-R3</v>
      </c>
      <c r="L16" s="45"/>
      <c r="M16" s="17"/>
      <c r="N16" s="17"/>
      <c r="P16" s="142"/>
      <c r="Q16" s="142"/>
    </row>
    <row r="17" spans="1:18" ht="10.15" customHeight="1">
      <c r="A17" s="11"/>
      <c r="B17" s="11"/>
      <c r="C17" s="11"/>
      <c r="D17" s="34"/>
      <c r="E17" s="35" t="s">
        <v>15</v>
      </c>
      <c r="F17" s="46" t="s">
        <v>16</v>
      </c>
      <c r="G17" s="85"/>
      <c r="H17" s="35" t="s">
        <v>15</v>
      </c>
      <c r="I17" s="46" t="s">
        <v>16</v>
      </c>
      <c r="J17" s="11"/>
      <c r="K17" s="35" t="s">
        <v>15</v>
      </c>
      <c r="L17" s="46" t="s">
        <v>16</v>
      </c>
      <c r="M17" s="11"/>
      <c r="N17" s="87"/>
      <c r="P17" s="142"/>
      <c r="Q17" s="142"/>
    </row>
    <row r="18" spans="1:18" ht="10.15" customHeight="1">
      <c r="A18" s="11"/>
      <c r="B18" s="11"/>
      <c r="C18" s="11"/>
      <c r="D18" s="53" t="s">
        <v>17</v>
      </c>
      <c r="E18" s="37">
        <v>39</v>
      </c>
      <c r="F18" s="44" t="str">
        <f>A7&amp;"-R1-AA"</f>
        <v>B-EPE-R1-AA</v>
      </c>
      <c r="G18" s="85"/>
      <c r="H18" s="37">
        <v>70.2</v>
      </c>
      <c r="I18" s="44" t="str">
        <f>A7&amp;"-R2-AA"</f>
        <v>B-EPE-R2-AA</v>
      </c>
      <c r="J18" s="11"/>
      <c r="K18" s="37">
        <v>105.36</v>
      </c>
      <c r="L18" s="44" t="str">
        <f>A7&amp;"-R3-AA"</f>
        <v>B-EPE-R3-AA</v>
      </c>
      <c r="M18" s="11"/>
      <c r="N18" s="43"/>
      <c r="P18" s="142"/>
      <c r="Q18" s="142"/>
    </row>
    <row r="19" spans="1:18" ht="10.15" customHeight="1">
      <c r="A19" s="11"/>
      <c r="B19" s="11"/>
      <c r="C19" s="11"/>
      <c r="D19" s="34" t="s">
        <v>18</v>
      </c>
      <c r="E19" s="37">
        <v>33.200000000000003</v>
      </c>
      <c r="F19" s="44" t="str">
        <f>A7&amp;"-R1-AB"</f>
        <v>B-EPE-R1-AB</v>
      </c>
      <c r="G19" s="85"/>
      <c r="H19" s="37">
        <v>59.76</v>
      </c>
      <c r="I19" s="44" t="str">
        <f>A7&amp;"-R2-AB"</f>
        <v>B-EPE-R2-AB</v>
      </c>
      <c r="J19" s="11"/>
      <c r="K19" s="37">
        <v>89.64</v>
      </c>
      <c r="L19" s="44" t="str">
        <f>A7&amp;"-R3-AB"</f>
        <v>B-EPE-R3-AB</v>
      </c>
      <c r="M19" s="11"/>
      <c r="N19" s="43"/>
      <c r="P19" s="142"/>
      <c r="Q19" s="142"/>
    </row>
    <row r="20" spans="1:18" ht="10.15" customHeight="1">
      <c r="A20" s="11"/>
      <c r="B20" s="11"/>
      <c r="C20" s="11"/>
      <c r="D20" s="34" t="s">
        <v>19</v>
      </c>
      <c r="E20" s="37">
        <v>29.3</v>
      </c>
      <c r="F20" s="44" t="str">
        <f>A7&amp;"-R1-AC"</f>
        <v>B-EPE-R1-AC</v>
      </c>
      <c r="G20" s="85"/>
      <c r="H20" s="37">
        <v>52.72</v>
      </c>
      <c r="I20" s="44" t="str">
        <f>A7&amp;"-R2-AC"</f>
        <v>B-EPE-R2-AC</v>
      </c>
      <c r="J20" s="11"/>
      <c r="K20" s="37">
        <v>79.14</v>
      </c>
      <c r="L20" s="44" t="str">
        <f>A7&amp;"-R3-AC"</f>
        <v>B-EPE-R3-AC</v>
      </c>
      <c r="M20" s="11"/>
      <c r="N20" s="43"/>
      <c r="P20" s="142"/>
      <c r="Q20" s="142"/>
    </row>
    <row r="21" spans="1:18" ht="10.15" customHeight="1">
      <c r="A21" s="11"/>
      <c r="B21" s="11"/>
      <c r="C21" s="11"/>
      <c r="D21" s="34" t="s">
        <v>20</v>
      </c>
      <c r="E21" s="41">
        <v>27.3</v>
      </c>
      <c r="F21" s="42" t="str">
        <f>A7&amp;"-R1-AD"</f>
        <v>B-EPE-R1-AD</v>
      </c>
      <c r="G21" s="85"/>
      <c r="H21" s="41">
        <v>49.16</v>
      </c>
      <c r="I21" s="42" t="str">
        <f>A7&amp;"-R2-AD"</f>
        <v>B-EPE-R2-AD</v>
      </c>
      <c r="J21" s="11"/>
      <c r="K21" s="41">
        <v>73.69</v>
      </c>
      <c r="L21" s="42" t="str">
        <f>A7&amp;"-R3-AD"</f>
        <v>B-EPE-R3-AD</v>
      </c>
      <c r="M21" s="11"/>
      <c r="N21" s="43"/>
      <c r="P21" s="142"/>
      <c r="Q21" s="142"/>
    </row>
    <row r="22" spans="1:18" ht="11.1" customHeight="1">
      <c r="A22" s="11"/>
      <c r="B22" s="11"/>
      <c r="C22" s="11"/>
      <c r="D22" s="4"/>
      <c r="E22" s="4"/>
      <c r="F22" s="5"/>
      <c r="G22" s="5"/>
      <c r="H22" s="5"/>
      <c r="I22" s="5"/>
      <c r="J22" s="4"/>
      <c r="K22" s="4"/>
      <c r="L22" s="4"/>
      <c r="M22" s="5"/>
      <c r="N22" s="5"/>
      <c r="P22" s="142"/>
      <c r="Q22" s="142"/>
    </row>
    <row r="23" spans="1:18" s="136" customFormat="1" ht="20.100000000000001" customHeight="1">
      <c r="A23" s="132" t="s">
        <v>137</v>
      </c>
      <c r="B23" s="132"/>
      <c r="C23" s="133"/>
      <c r="D23" s="133"/>
      <c r="E23" s="133"/>
      <c r="F23" s="134"/>
      <c r="G23" s="134"/>
      <c r="H23" s="134"/>
      <c r="I23" s="134"/>
      <c r="J23" s="134"/>
      <c r="K23" s="134"/>
      <c r="L23" s="134"/>
      <c r="M23" s="134"/>
      <c r="N23" s="134"/>
      <c r="P23" s="142"/>
      <c r="Q23" s="142"/>
    </row>
    <row r="24" spans="1:18" s="15" customFormat="1" ht="15" customHeight="1">
      <c r="A24" s="33" t="s">
        <v>21</v>
      </c>
      <c r="B24" s="31" t="s">
        <v>107</v>
      </c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P24" s="142"/>
      <c r="Q24" s="142"/>
    </row>
    <row r="25" spans="1:18" s="15" customFormat="1" ht="15" customHeight="1">
      <c r="A25" s="33"/>
      <c r="B25" s="31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P25" s="142"/>
      <c r="Q25" s="142"/>
    </row>
    <row r="26" spans="1:18" ht="11.1" customHeight="1">
      <c r="A26" s="50"/>
      <c r="B26" s="51"/>
      <c r="C26" s="52"/>
      <c r="D26" s="16"/>
      <c r="E26" s="45" t="str">
        <f>"Référence Nouvelle Licence 1 AN : "&amp;A24&amp;"-"&amp;"L1"</f>
        <v>Référence Nouvelle Licence 1 AN : B-EPA-L1</v>
      </c>
      <c r="F26" s="45"/>
      <c r="G26" s="17"/>
      <c r="H26" s="17" t="str">
        <f>"Référence Nouvelle Licence 2 ANS : "&amp;A24&amp;"-"&amp;"L2"</f>
        <v>Référence Nouvelle Licence 2 ANS : B-EPA-L2</v>
      </c>
      <c r="I26" s="17"/>
      <c r="J26" s="11"/>
      <c r="K26" s="45" t="str">
        <f>"Référence Nouvelle Licence 3 ANS : "&amp;A24&amp;"-"&amp;"L3"</f>
        <v>Référence Nouvelle Licence 3 ANS : B-EPA-L3</v>
      </c>
      <c r="L26" s="45"/>
      <c r="M26" s="17"/>
      <c r="N26" s="17"/>
      <c r="P26" s="142"/>
      <c r="Q26" s="142"/>
    </row>
    <row r="27" spans="1:18" ht="10.15" customHeight="1">
      <c r="A27" s="11"/>
      <c r="B27" s="11"/>
      <c r="C27" s="11"/>
      <c r="D27" s="16"/>
      <c r="E27" s="35" t="s">
        <v>15</v>
      </c>
      <c r="F27" s="46" t="s">
        <v>16</v>
      </c>
      <c r="G27" s="85"/>
      <c r="H27" s="35" t="s">
        <v>15</v>
      </c>
      <c r="I27" s="46" t="s">
        <v>16</v>
      </c>
      <c r="J27" s="85"/>
      <c r="K27" s="35" t="s">
        <v>15</v>
      </c>
      <c r="L27" s="46" t="s">
        <v>16</v>
      </c>
      <c r="M27" s="11"/>
      <c r="N27" s="87"/>
      <c r="P27" s="142"/>
      <c r="Q27" s="142"/>
    </row>
    <row r="28" spans="1:18" ht="10.15" customHeight="1">
      <c r="A28" s="11"/>
      <c r="B28" s="11"/>
      <c r="C28" s="11"/>
      <c r="D28" s="53" t="s">
        <v>17</v>
      </c>
      <c r="E28" s="37">
        <v>50.7</v>
      </c>
      <c r="F28" s="44" t="str">
        <f>A24&amp;"-L1-AA"</f>
        <v>B-EPA-L1-AA</v>
      </c>
      <c r="G28" s="85"/>
      <c r="H28" s="37">
        <v>91.26</v>
      </c>
      <c r="I28" s="44" t="str">
        <f>A24&amp;"-L2-AA"</f>
        <v>B-EPA-L2-AA</v>
      </c>
      <c r="J28" s="85"/>
      <c r="K28" s="37">
        <v>136.94999999999999</v>
      </c>
      <c r="L28" s="44" t="str">
        <f>A24&amp;"-L3-AA"</f>
        <v>B-EPA-L3-AA</v>
      </c>
      <c r="M28" s="11"/>
      <c r="N28" s="43"/>
      <c r="P28" s="142"/>
      <c r="Q28" s="142"/>
      <c r="R28" s="8"/>
    </row>
    <row r="29" spans="1:18" s="8" customFormat="1" ht="10.15" customHeight="1">
      <c r="A29" s="12"/>
      <c r="B29" s="12"/>
      <c r="C29" s="12"/>
      <c r="D29" s="34" t="s">
        <v>18</v>
      </c>
      <c r="E29" s="37">
        <v>43.2</v>
      </c>
      <c r="F29" s="44" t="str">
        <f>A24&amp;"-L1-AB"</f>
        <v>B-EPA-L1-AB</v>
      </c>
      <c r="G29" s="86"/>
      <c r="H29" s="37">
        <v>77.72</v>
      </c>
      <c r="I29" s="44" t="str">
        <f>A24&amp;"L2-AB"</f>
        <v>B-EPAL2-AB</v>
      </c>
      <c r="J29" s="86"/>
      <c r="K29" s="37">
        <v>116.63</v>
      </c>
      <c r="L29" s="44" t="str">
        <f>A24&amp;"-L3-AB"</f>
        <v>B-EPA-L3-AB</v>
      </c>
      <c r="M29" s="12"/>
      <c r="N29" s="43"/>
      <c r="P29" s="142"/>
      <c r="Q29" s="142"/>
    </row>
    <row r="30" spans="1:18" ht="10.15" customHeight="1">
      <c r="A30" s="11"/>
      <c r="B30" s="11"/>
      <c r="C30" s="11"/>
      <c r="D30" s="34" t="s">
        <v>19</v>
      </c>
      <c r="E30" s="37">
        <v>38.1</v>
      </c>
      <c r="F30" s="44" t="str">
        <f>A24&amp;"-L1-AC"</f>
        <v>B-EPA-L1-AC</v>
      </c>
      <c r="G30" s="85"/>
      <c r="H30" s="37">
        <v>68.61</v>
      </c>
      <c r="I30" s="44" t="str">
        <f>A24&amp;"-L2-AC"</f>
        <v>B-EPA-L2-AC</v>
      </c>
      <c r="J30" s="85"/>
      <c r="K30" s="37">
        <v>102.85</v>
      </c>
      <c r="L30" s="44" t="str">
        <f>A24&amp;"-L3-AC"</f>
        <v>B-EPA-L3-AC</v>
      </c>
      <c r="M30" s="11"/>
      <c r="N30" s="43"/>
      <c r="P30" s="142"/>
      <c r="Q30" s="142"/>
      <c r="R30" s="8"/>
    </row>
    <row r="31" spans="1:18" ht="10.15" customHeight="1">
      <c r="A31" s="11"/>
      <c r="B31" s="11"/>
      <c r="C31" s="11"/>
      <c r="D31" s="34" t="s">
        <v>20</v>
      </c>
      <c r="E31" s="41">
        <v>35.5</v>
      </c>
      <c r="F31" s="42" t="str">
        <f>A24&amp;"-L1-AD"</f>
        <v>B-EPA-L1-AD</v>
      </c>
      <c r="G31" s="85"/>
      <c r="H31" s="41">
        <v>63.86</v>
      </c>
      <c r="I31" s="42" t="str">
        <f>A24&amp;"-L2-AD"</f>
        <v>B-EPA-L2-AD</v>
      </c>
      <c r="J31" s="85"/>
      <c r="K31" s="41">
        <v>95.84</v>
      </c>
      <c r="L31" s="42" t="str">
        <f>A24&amp;"-L3-AD"</f>
        <v>B-EPA-L3-AD</v>
      </c>
      <c r="M31" s="11"/>
      <c r="N31" s="43"/>
      <c r="P31" s="142"/>
      <c r="Q31" s="142"/>
      <c r="R31" s="8"/>
    </row>
    <row r="32" spans="1:18" ht="10.15" customHeight="1">
      <c r="A32" s="11"/>
      <c r="B32" s="11"/>
      <c r="C32" s="11"/>
      <c r="D32" s="34"/>
      <c r="E32" s="38"/>
      <c r="F32" s="38"/>
      <c r="G32" s="39"/>
      <c r="H32" s="43"/>
      <c r="I32" s="40"/>
      <c r="J32" s="7"/>
      <c r="K32" s="40"/>
      <c r="L32" s="7"/>
      <c r="M32" s="39"/>
      <c r="N32" s="43"/>
      <c r="P32" s="142"/>
      <c r="Q32" s="142"/>
    </row>
    <row r="33" spans="1:18" ht="10.15" customHeight="1">
      <c r="A33" s="11"/>
      <c r="B33" s="11"/>
      <c r="C33" s="11"/>
      <c r="D33" s="34"/>
      <c r="E33" s="45" t="str">
        <f>"Référence Renouvellement 1 AN : "&amp;A24&amp;"-"&amp;"R1"</f>
        <v>Référence Renouvellement 1 AN : B-EPA-R1</v>
      </c>
      <c r="F33" s="45"/>
      <c r="G33" s="17"/>
      <c r="H33" s="45" t="str">
        <f>"Référence Renouvellement 2 ANS : "&amp;A24&amp;"-"&amp;"R2"</f>
        <v>Référence Renouvellement 2 ANS : B-EPA-R2</v>
      </c>
      <c r="I33" s="45"/>
      <c r="J33" s="11"/>
      <c r="K33" s="45" t="str">
        <f>"Référence Renouvellement 3 ANS : "&amp;A24&amp;"-"&amp;"R3"</f>
        <v>Référence Renouvellement 3 ANS : B-EPA-R3</v>
      </c>
      <c r="L33" s="45"/>
      <c r="M33" s="17"/>
      <c r="N33" s="17"/>
      <c r="P33" s="142"/>
      <c r="Q33" s="142"/>
    </row>
    <row r="34" spans="1:18" ht="10.15" customHeight="1">
      <c r="A34" s="11"/>
      <c r="B34" s="11"/>
      <c r="C34" s="11"/>
      <c r="D34" s="34"/>
      <c r="E34" s="35" t="s">
        <v>15</v>
      </c>
      <c r="F34" s="46" t="s">
        <v>16</v>
      </c>
      <c r="G34" s="85"/>
      <c r="H34" s="35" t="s">
        <v>15</v>
      </c>
      <c r="I34" s="46" t="s">
        <v>16</v>
      </c>
      <c r="J34" s="11"/>
      <c r="K34" s="35" t="s">
        <v>15</v>
      </c>
      <c r="L34" s="46" t="s">
        <v>16</v>
      </c>
      <c r="M34" s="11"/>
      <c r="N34" s="87"/>
      <c r="P34" s="142"/>
      <c r="Q34" s="142"/>
    </row>
    <row r="35" spans="1:18" ht="10.15" customHeight="1">
      <c r="A35" s="11"/>
      <c r="B35" s="11"/>
      <c r="C35" s="11"/>
      <c r="D35" s="53" t="s">
        <v>17</v>
      </c>
      <c r="E35" s="37">
        <v>50.7</v>
      </c>
      <c r="F35" s="44" t="str">
        <f>A24&amp;"-R1-AA"</f>
        <v>B-EPA-R1-AA</v>
      </c>
      <c r="G35" s="85"/>
      <c r="H35" s="37">
        <v>91.26</v>
      </c>
      <c r="I35" s="44" t="str">
        <f>A24&amp;"-R2-AA"</f>
        <v>B-EPA-R2-AA</v>
      </c>
      <c r="J35" s="11"/>
      <c r="K35" s="37">
        <v>136.94999999999999</v>
      </c>
      <c r="L35" s="44" t="str">
        <f>A24&amp;"-R3-AA"</f>
        <v>B-EPA-R3-AA</v>
      </c>
      <c r="M35" s="11"/>
      <c r="N35" s="43"/>
      <c r="P35" s="142"/>
      <c r="Q35" s="142"/>
    </row>
    <row r="36" spans="1:18" ht="10.15" customHeight="1">
      <c r="A36" s="11"/>
      <c r="B36" s="11"/>
      <c r="C36" s="11"/>
      <c r="D36" s="34" t="s">
        <v>18</v>
      </c>
      <c r="E36" s="37">
        <v>43.2</v>
      </c>
      <c r="F36" s="44" t="str">
        <f>A24&amp;"-R1-AB"</f>
        <v>B-EPA-R1-AB</v>
      </c>
      <c r="G36" s="85"/>
      <c r="H36" s="37">
        <v>77.72</v>
      </c>
      <c r="I36" s="44" t="str">
        <f>A24&amp;"-R2-AB"</f>
        <v>B-EPA-R2-AB</v>
      </c>
      <c r="J36" s="11"/>
      <c r="K36" s="37">
        <v>116.63</v>
      </c>
      <c r="L36" s="44" t="str">
        <f>A24&amp;"-R3-AB"</f>
        <v>B-EPA-R3-AB</v>
      </c>
      <c r="M36" s="11"/>
      <c r="N36" s="43"/>
      <c r="P36" s="142"/>
      <c r="Q36" s="142"/>
    </row>
    <row r="37" spans="1:18" ht="10.15" customHeight="1">
      <c r="A37" s="11"/>
      <c r="B37" s="11"/>
      <c r="C37" s="11"/>
      <c r="D37" s="34" t="s">
        <v>19</v>
      </c>
      <c r="E37" s="37">
        <v>38.1</v>
      </c>
      <c r="F37" s="44" t="str">
        <f>A24&amp;"-R1-AC"</f>
        <v>B-EPA-R1-AC</v>
      </c>
      <c r="G37" s="85"/>
      <c r="H37" s="37">
        <v>68.61</v>
      </c>
      <c r="I37" s="44" t="str">
        <f>A24&amp;"-R2-AC"</f>
        <v>B-EPA-R2-AC</v>
      </c>
      <c r="J37" s="11"/>
      <c r="K37" s="37">
        <v>102.85</v>
      </c>
      <c r="L37" s="44" t="str">
        <f>A24&amp;"-R3-AC"</f>
        <v>B-EPA-R3-AC</v>
      </c>
      <c r="M37" s="11"/>
      <c r="N37" s="43"/>
      <c r="P37" s="142"/>
      <c r="Q37" s="142"/>
    </row>
    <row r="38" spans="1:18" ht="10.15" customHeight="1">
      <c r="A38" s="11"/>
      <c r="B38" s="11"/>
      <c r="C38" s="11"/>
      <c r="D38" s="34" t="s">
        <v>20</v>
      </c>
      <c r="E38" s="41">
        <v>35.5</v>
      </c>
      <c r="F38" s="42" t="str">
        <f>A24&amp;"-R1-AD"</f>
        <v>B-EPA-R1-AD</v>
      </c>
      <c r="G38" s="85"/>
      <c r="H38" s="41">
        <v>63.86</v>
      </c>
      <c r="I38" s="42" t="str">
        <f>A24&amp;"-R2-AD"</f>
        <v>B-EPA-R2-AD</v>
      </c>
      <c r="J38" s="11"/>
      <c r="K38" s="41">
        <v>95.84</v>
      </c>
      <c r="L38" s="42" t="str">
        <f>A24&amp;"-R3-AD"</f>
        <v>B-EPA-R3-AD</v>
      </c>
      <c r="M38" s="11"/>
      <c r="N38" s="43"/>
      <c r="P38" s="142"/>
      <c r="Q38" s="142"/>
    </row>
    <row r="39" spans="1:18" ht="11.1" customHeight="1">
      <c r="A39" s="11"/>
      <c r="B39" s="11"/>
      <c r="C39" s="11"/>
      <c r="D39" s="4"/>
      <c r="E39" s="4"/>
      <c r="F39" s="5"/>
      <c r="G39" s="5"/>
      <c r="H39" s="5"/>
      <c r="I39" s="5"/>
      <c r="J39" s="4"/>
      <c r="K39" s="4"/>
      <c r="L39" s="4"/>
      <c r="M39" s="5"/>
      <c r="N39" s="5"/>
      <c r="P39" s="142"/>
      <c r="Q39" s="142"/>
    </row>
    <row r="40" spans="1:18" s="136" customFormat="1" ht="20.100000000000001" customHeight="1">
      <c r="A40" s="132" t="s">
        <v>138</v>
      </c>
      <c r="B40" s="132"/>
      <c r="C40" s="133"/>
      <c r="D40" s="133"/>
      <c r="E40" s="133"/>
      <c r="F40" s="134"/>
      <c r="G40" s="134"/>
      <c r="H40" s="134"/>
      <c r="I40" s="134"/>
      <c r="J40" s="134"/>
      <c r="K40" s="134"/>
      <c r="L40" s="134"/>
      <c r="M40" s="134"/>
      <c r="N40" s="134"/>
      <c r="P40" s="142"/>
      <c r="Q40" s="142"/>
    </row>
    <row r="41" spans="1:18" s="15" customFormat="1" ht="15" customHeight="1">
      <c r="A41" s="33" t="s">
        <v>22</v>
      </c>
      <c r="B41" s="149" t="s">
        <v>157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"/>
      <c r="N41" s="14"/>
      <c r="P41" s="142"/>
      <c r="Q41" s="142"/>
    </row>
    <row r="42" spans="1:18" s="15" customFormat="1" ht="15" customHeight="1">
      <c r="A42" s="33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"/>
      <c r="N42" s="14"/>
      <c r="P42" s="142"/>
      <c r="Q42" s="142"/>
    </row>
    <row r="43" spans="1:18" s="15" customFormat="1" ht="15" customHeight="1">
      <c r="A43" s="33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4"/>
      <c r="N43" s="14"/>
      <c r="P43" s="142"/>
      <c r="Q43" s="142"/>
    </row>
    <row r="44" spans="1:18" ht="11.1" customHeight="1">
      <c r="A44" s="50"/>
      <c r="B44" s="51"/>
      <c r="C44" s="52"/>
      <c r="D44" s="16"/>
      <c r="E44" s="45" t="str">
        <f>"Référence Nouvelle Licence 1 AN : "&amp;A41&amp;"-"&amp;"L1"</f>
        <v>Référence Nouvelle Licence 1 AN : B-EPC-L1</v>
      </c>
      <c r="F44" s="45"/>
      <c r="G44" s="17"/>
      <c r="H44" s="17" t="str">
        <f>"Référence Nouvelle Licence 2 ANS : "&amp;A41&amp;"-"&amp;"L2"</f>
        <v>Référence Nouvelle Licence 2 ANS : B-EPC-L2</v>
      </c>
      <c r="I44" s="17"/>
      <c r="J44" s="11"/>
      <c r="K44" s="45" t="str">
        <f>"Référence Nouvelle Licence 3 ANS : "&amp;A41&amp;"-"&amp;"L3"</f>
        <v>Référence Nouvelle Licence 3 ANS : B-EPC-L3</v>
      </c>
      <c r="L44" s="45"/>
      <c r="M44" s="17"/>
      <c r="N44" s="17"/>
      <c r="P44" s="142"/>
      <c r="Q44" s="142"/>
    </row>
    <row r="45" spans="1:18" ht="10.15" customHeight="1">
      <c r="A45" s="11"/>
      <c r="B45" s="51"/>
      <c r="C45" s="11"/>
      <c r="D45" s="16"/>
      <c r="E45" s="35" t="s">
        <v>15</v>
      </c>
      <c r="F45" s="46" t="s">
        <v>16</v>
      </c>
      <c r="G45" s="85"/>
      <c r="H45" s="35" t="s">
        <v>15</v>
      </c>
      <c r="I45" s="46" t="s">
        <v>16</v>
      </c>
      <c r="J45" s="85"/>
      <c r="K45" s="35" t="s">
        <v>15</v>
      </c>
      <c r="L45" s="46" t="s">
        <v>16</v>
      </c>
      <c r="M45" s="11"/>
      <c r="N45" s="87"/>
      <c r="P45" s="142"/>
      <c r="Q45" s="142"/>
      <c r="R45" s="8"/>
    </row>
    <row r="46" spans="1:18" ht="10.15" customHeight="1">
      <c r="A46" s="11"/>
      <c r="B46" s="11"/>
      <c r="C46" s="11"/>
      <c r="D46" s="53" t="s">
        <v>17</v>
      </c>
      <c r="E46" s="37">
        <v>62.4</v>
      </c>
      <c r="F46" s="44" t="str">
        <f>A41&amp;"-L1-AA"</f>
        <v>B-EPC-L1-AA</v>
      </c>
      <c r="G46" s="85"/>
      <c r="H46" s="37">
        <v>112.3</v>
      </c>
      <c r="I46" s="44" t="str">
        <f>A41&amp;"-L2-AA"</f>
        <v>B-EPC-L2-AA</v>
      </c>
      <c r="J46" s="85"/>
      <c r="K46" s="37">
        <v>168.51</v>
      </c>
      <c r="L46" s="44" t="str">
        <f>A41&amp;"-L3-AA"</f>
        <v>B-EPC-L3-AA</v>
      </c>
      <c r="M46" s="11"/>
      <c r="N46" s="43"/>
      <c r="P46" s="142"/>
      <c r="Q46" s="142"/>
      <c r="R46" s="8"/>
    </row>
    <row r="47" spans="1:18" s="8" customFormat="1" ht="10.15" customHeight="1">
      <c r="A47" s="12"/>
      <c r="B47" s="12"/>
      <c r="C47" s="12"/>
      <c r="D47" s="34" t="s">
        <v>18</v>
      </c>
      <c r="E47" s="37">
        <v>53.1</v>
      </c>
      <c r="F47" s="44" t="str">
        <f>A41&amp;"-L1-AB"</f>
        <v>B-EPC-L1-AB</v>
      </c>
      <c r="G47" s="86"/>
      <c r="H47" s="37">
        <v>95.61</v>
      </c>
      <c r="I47" s="44" t="str">
        <f>A41&amp;"L2-AB"</f>
        <v>B-EPCL2-AB</v>
      </c>
      <c r="J47" s="86"/>
      <c r="K47" s="37">
        <v>143.35</v>
      </c>
      <c r="L47" s="44" t="str">
        <f>A41&amp;"-L3-AB"</f>
        <v>B-EPC-L3-AB</v>
      </c>
      <c r="M47" s="12"/>
      <c r="N47" s="43"/>
      <c r="P47" s="142"/>
      <c r="Q47" s="142"/>
    </row>
    <row r="48" spans="1:18" ht="10.15" customHeight="1">
      <c r="A48" s="11"/>
      <c r="B48" s="11"/>
      <c r="C48" s="11"/>
      <c r="D48" s="34" t="s">
        <v>19</v>
      </c>
      <c r="E48" s="37">
        <v>46.9</v>
      </c>
      <c r="F48" s="44" t="str">
        <f>A41&amp;"-L1-AC"</f>
        <v>B-EPC-L1-AC</v>
      </c>
      <c r="G48" s="85"/>
      <c r="H48" s="37">
        <v>84.38</v>
      </c>
      <c r="I48" s="44" t="str">
        <f>A41&amp;"-L2-AC"</f>
        <v>B-EPC-L2-AC</v>
      </c>
      <c r="J48" s="85"/>
      <c r="K48" s="37">
        <v>126.68</v>
      </c>
      <c r="L48" s="44" t="str">
        <f>A41&amp;"-L3-AC"</f>
        <v>B-EPC-L3-AC</v>
      </c>
      <c r="M48" s="11"/>
      <c r="N48" s="43"/>
      <c r="P48" s="142"/>
      <c r="Q48" s="142"/>
      <c r="R48" s="8"/>
    </row>
    <row r="49" spans="1:18" ht="10.15" customHeight="1">
      <c r="A49" s="11"/>
      <c r="B49" s="11"/>
      <c r="C49" s="11"/>
      <c r="D49" s="34" t="s">
        <v>20</v>
      </c>
      <c r="E49" s="41">
        <v>43.7</v>
      </c>
      <c r="F49" s="42" t="str">
        <f>A41&amp;"-L1-AD"</f>
        <v>B-EPC-L1-AD</v>
      </c>
      <c r="G49" s="85"/>
      <c r="H49" s="41">
        <v>78.66</v>
      </c>
      <c r="I49" s="42" t="str">
        <f>A41&amp;"-L2-AD"</f>
        <v>B-EPC-L2-AD</v>
      </c>
      <c r="J49" s="85"/>
      <c r="K49" s="41">
        <v>117.99</v>
      </c>
      <c r="L49" s="42" t="str">
        <f>A41&amp;"-L3-AD"</f>
        <v>B-EPC-L3-AD</v>
      </c>
      <c r="M49" s="11"/>
      <c r="N49" s="43"/>
      <c r="P49" s="142"/>
      <c r="Q49" s="142"/>
      <c r="R49" s="8"/>
    </row>
    <row r="50" spans="1:18" ht="10.15" customHeight="1">
      <c r="A50" s="11"/>
      <c r="B50" s="11"/>
      <c r="C50" s="11"/>
      <c r="D50" s="34"/>
      <c r="E50" s="38"/>
      <c r="F50" s="38"/>
      <c r="G50" s="39"/>
      <c r="H50" s="43"/>
      <c r="I50" s="40"/>
      <c r="J50" s="7"/>
      <c r="K50" s="40"/>
      <c r="L50" s="7"/>
      <c r="M50" s="39"/>
      <c r="N50" s="43"/>
      <c r="P50" s="142"/>
      <c r="Q50" s="142"/>
      <c r="R50" s="8"/>
    </row>
    <row r="51" spans="1:18" ht="10.15" customHeight="1">
      <c r="A51" s="11"/>
      <c r="B51" s="11"/>
      <c r="C51" s="11"/>
      <c r="D51" s="34"/>
      <c r="E51" s="45" t="str">
        <f>"Référence Renouvellement 1 AN : "&amp;A41&amp;"-"&amp;"R1"</f>
        <v>Référence Renouvellement 1 AN : B-EPC-R1</v>
      </c>
      <c r="F51" s="45"/>
      <c r="G51" s="17"/>
      <c r="H51" s="45" t="str">
        <f>"Référence Renouvellement 2 ANS : "&amp;A41&amp;"-"&amp;"R2"</f>
        <v>Référence Renouvellement 2 ANS : B-EPC-R2</v>
      </c>
      <c r="I51" s="45"/>
      <c r="J51" s="11"/>
      <c r="K51" s="45" t="str">
        <f>"Référence Renouvellement 3 ANS : "&amp;A41&amp;"-"&amp;"R3"</f>
        <v>Référence Renouvellement 3 ANS : B-EPC-R3</v>
      </c>
      <c r="L51" s="45"/>
      <c r="M51" s="17"/>
      <c r="N51" s="17"/>
      <c r="P51" s="142"/>
      <c r="Q51" s="142"/>
      <c r="R51" s="8"/>
    </row>
    <row r="52" spans="1:18" ht="10.15" customHeight="1">
      <c r="A52" s="11"/>
      <c r="B52" s="11"/>
      <c r="C52" s="11"/>
      <c r="D52" s="34"/>
      <c r="E52" s="35" t="s">
        <v>15</v>
      </c>
      <c r="F52" s="46" t="s">
        <v>16</v>
      </c>
      <c r="G52" s="85"/>
      <c r="H52" s="35" t="s">
        <v>15</v>
      </c>
      <c r="I52" s="46" t="s">
        <v>16</v>
      </c>
      <c r="J52" s="11"/>
      <c r="K52" s="35" t="s">
        <v>15</v>
      </c>
      <c r="L52" s="46" t="s">
        <v>16</v>
      </c>
      <c r="M52" s="11"/>
      <c r="N52" s="87"/>
      <c r="P52" s="142"/>
      <c r="Q52" s="142"/>
      <c r="R52" s="8"/>
    </row>
    <row r="53" spans="1:18" ht="10.15" customHeight="1">
      <c r="A53" s="11"/>
      <c r="B53" s="11"/>
      <c r="C53" s="11"/>
      <c r="D53" s="53" t="s">
        <v>17</v>
      </c>
      <c r="E53" s="37">
        <v>62.4</v>
      </c>
      <c r="F53" s="44" t="str">
        <f>A41&amp;"-R1-AA"</f>
        <v>B-EPC-R1-AA</v>
      </c>
      <c r="G53" s="85"/>
      <c r="H53" s="37">
        <v>112.3</v>
      </c>
      <c r="I53" s="44" t="str">
        <f>A41&amp;"-R2-AA"</f>
        <v>B-EPC-R2-AA</v>
      </c>
      <c r="J53" s="11"/>
      <c r="K53" s="37">
        <v>168.51</v>
      </c>
      <c r="L53" s="44" t="str">
        <f>A41&amp;"-R3-AA"</f>
        <v>B-EPC-R3-AA</v>
      </c>
      <c r="M53" s="11"/>
      <c r="N53" s="43"/>
      <c r="P53" s="142"/>
      <c r="Q53" s="142"/>
      <c r="R53" s="8"/>
    </row>
    <row r="54" spans="1:18" ht="10.15" customHeight="1">
      <c r="A54" s="11"/>
      <c r="B54" s="11"/>
      <c r="C54" s="11"/>
      <c r="D54" s="34" t="s">
        <v>18</v>
      </c>
      <c r="E54" s="37">
        <v>53.1</v>
      </c>
      <c r="F54" s="44" t="str">
        <f>A41&amp;"-R1-AB"</f>
        <v>B-EPC-R1-AB</v>
      </c>
      <c r="G54" s="85"/>
      <c r="H54" s="37">
        <v>95.61</v>
      </c>
      <c r="I54" s="44" t="str">
        <f>A41&amp;"-R2-AB"</f>
        <v>B-EPC-R2-AB</v>
      </c>
      <c r="J54" s="11"/>
      <c r="K54" s="37">
        <v>143.35</v>
      </c>
      <c r="L54" s="44" t="str">
        <f>A41&amp;"-R3-AB"</f>
        <v>B-EPC-R3-AB</v>
      </c>
      <c r="M54" s="11"/>
      <c r="N54" s="43"/>
      <c r="P54" s="142"/>
      <c r="Q54" s="142"/>
      <c r="R54" s="8"/>
    </row>
    <row r="55" spans="1:18" ht="10.15" customHeight="1">
      <c r="A55" s="11"/>
      <c r="B55" s="11"/>
      <c r="C55" s="11"/>
      <c r="D55" s="34" t="s">
        <v>19</v>
      </c>
      <c r="E55" s="37">
        <v>46.9</v>
      </c>
      <c r="F55" s="44" t="str">
        <f>A41&amp;"-R1-AC"</f>
        <v>B-EPC-R1-AC</v>
      </c>
      <c r="G55" s="85"/>
      <c r="H55" s="37">
        <v>84.38</v>
      </c>
      <c r="I55" s="44" t="str">
        <f>A41&amp;"-R2-AC"</f>
        <v>B-EPC-R2-AC</v>
      </c>
      <c r="J55" s="11"/>
      <c r="K55" s="37">
        <v>126.68</v>
      </c>
      <c r="L55" s="44" t="str">
        <f>A41&amp;"-R3-AC"</f>
        <v>B-EPC-R3-AC</v>
      </c>
      <c r="M55" s="11"/>
      <c r="N55" s="43"/>
      <c r="P55" s="142"/>
      <c r="Q55" s="142"/>
      <c r="R55" s="8"/>
    </row>
    <row r="56" spans="1:18" ht="10.15" customHeight="1">
      <c r="A56" s="11"/>
      <c r="B56" s="11"/>
      <c r="C56" s="11"/>
      <c r="D56" s="34" t="s">
        <v>20</v>
      </c>
      <c r="E56" s="41">
        <v>43.7</v>
      </c>
      <c r="F56" s="42" t="str">
        <f>A41&amp;"-R1-AD"</f>
        <v>B-EPC-R1-AD</v>
      </c>
      <c r="G56" s="85"/>
      <c r="H56" s="41">
        <v>78.66</v>
      </c>
      <c r="I56" s="42" t="str">
        <f>A41&amp;"-R2-AD"</f>
        <v>B-EPC-R2-AD</v>
      </c>
      <c r="J56" s="11"/>
      <c r="K56" s="41">
        <v>117.99</v>
      </c>
      <c r="L56" s="42" t="str">
        <f>A41&amp;"-R3-AD"</f>
        <v>B-EPC-R3-AD</v>
      </c>
      <c r="M56" s="11"/>
      <c r="N56" s="43"/>
      <c r="P56" s="142"/>
      <c r="Q56" s="142"/>
    </row>
    <row r="57" spans="1:18" ht="11.1" customHeight="1">
      <c r="A57" s="11"/>
      <c r="B57" s="11"/>
      <c r="C57" s="11"/>
      <c r="D57" s="4"/>
      <c r="E57" s="4"/>
      <c r="F57" s="5"/>
      <c r="G57" s="5"/>
      <c r="H57" s="5"/>
      <c r="I57" s="5"/>
      <c r="J57" s="4"/>
      <c r="K57" s="4"/>
      <c r="L57" s="4"/>
      <c r="M57" s="5"/>
      <c r="N57" s="5"/>
      <c r="P57" s="142"/>
      <c r="Q57" s="142"/>
    </row>
    <row r="58" spans="1:18" s="136" customFormat="1" ht="20.100000000000001" customHeight="1">
      <c r="A58" s="132" t="s">
        <v>139</v>
      </c>
      <c r="B58" s="132"/>
      <c r="C58" s="133"/>
      <c r="D58" s="133"/>
      <c r="E58" s="133"/>
      <c r="F58" s="134"/>
      <c r="G58" s="134"/>
      <c r="H58" s="134"/>
      <c r="I58" s="134"/>
      <c r="J58" s="134"/>
      <c r="K58" s="134"/>
      <c r="L58" s="134"/>
      <c r="M58" s="134"/>
      <c r="N58" s="134"/>
      <c r="P58" s="142"/>
      <c r="Q58" s="142"/>
    </row>
    <row r="59" spans="1:18" s="15" customFormat="1" ht="15" customHeight="1">
      <c r="A59" s="33" t="s">
        <v>23</v>
      </c>
      <c r="B59" s="31" t="s">
        <v>108</v>
      </c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P59" s="142"/>
      <c r="Q59" s="142"/>
    </row>
    <row r="60" spans="1:18" s="15" customFormat="1" ht="15" customHeight="1">
      <c r="A60" s="33"/>
      <c r="B60" s="31"/>
      <c r="C60" s="13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P60" s="142"/>
      <c r="Q60" s="142"/>
    </row>
    <row r="61" spans="1:18" ht="11.1" customHeight="1">
      <c r="A61" s="50"/>
      <c r="B61" s="51"/>
      <c r="C61" s="52"/>
      <c r="D61" s="16"/>
      <c r="E61" s="45" t="str">
        <f>"Référence Nouvelle Licence 1 AN : "&amp;A59&amp;"-"&amp;"L1"</f>
        <v>Référence Nouvelle Licence 1 AN : B-EPEN-L1</v>
      </c>
      <c r="F61" s="45"/>
      <c r="G61" s="17"/>
      <c r="H61" s="17" t="str">
        <f>"Référence Nouvelle Licence 2 ANS : "&amp;A59&amp;"-"&amp;"L2"</f>
        <v>Référence Nouvelle Licence 2 ANS : B-EPEN-L2</v>
      </c>
      <c r="I61" s="17"/>
      <c r="J61" s="11"/>
      <c r="K61" s="45" t="str">
        <f>"Référence Nouvelle Licence 3 ANS : "&amp;A59&amp;"-"&amp;"L3"</f>
        <v>Référence Nouvelle Licence 3 ANS : B-EPEN-L3</v>
      </c>
      <c r="L61" s="45"/>
      <c r="M61" s="17"/>
      <c r="N61" s="17"/>
      <c r="P61" s="142"/>
      <c r="Q61" s="142"/>
    </row>
    <row r="62" spans="1:18" ht="10.15" customHeight="1">
      <c r="A62" s="11"/>
      <c r="B62" s="11"/>
      <c r="C62" s="11"/>
      <c r="D62" s="16"/>
      <c r="E62" s="35" t="s">
        <v>15</v>
      </c>
      <c r="F62" s="46" t="s">
        <v>16</v>
      </c>
      <c r="G62" s="85"/>
      <c r="H62" s="35" t="s">
        <v>15</v>
      </c>
      <c r="I62" s="46" t="s">
        <v>16</v>
      </c>
      <c r="J62" s="85"/>
      <c r="K62" s="35" t="s">
        <v>15</v>
      </c>
      <c r="L62" s="46" t="s">
        <v>16</v>
      </c>
      <c r="M62" s="11"/>
      <c r="N62" s="87"/>
      <c r="P62" s="142"/>
      <c r="Q62" s="142"/>
      <c r="R62" s="8"/>
    </row>
    <row r="63" spans="1:18" ht="10.15" customHeight="1">
      <c r="A63" s="11"/>
      <c r="B63" s="11"/>
      <c r="C63" s="11"/>
      <c r="D63" s="34" t="s">
        <v>19</v>
      </c>
      <c r="E63" s="37">
        <v>58.64</v>
      </c>
      <c r="F63" s="44" t="str">
        <f>A59&amp;"-L1-AC"</f>
        <v>B-EPEN-L1-AC</v>
      </c>
      <c r="G63" s="85"/>
      <c r="H63" s="37">
        <v>105.51</v>
      </c>
      <c r="I63" s="44" t="str">
        <f>A59&amp;"-L2-AC"</f>
        <v>B-EPEN-L2-AC</v>
      </c>
      <c r="J63" s="85"/>
      <c r="K63" s="37">
        <v>158.36000000000001</v>
      </c>
      <c r="L63" s="44" t="str">
        <f>A59&amp;"-L3-AC"</f>
        <v>B-EPEN-L3-AC</v>
      </c>
      <c r="M63" s="11"/>
      <c r="N63" s="43"/>
      <c r="P63" s="142"/>
      <c r="Q63" s="142"/>
      <c r="R63" s="8"/>
    </row>
    <row r="64" spans="1:18" ht="10.15" customHeight="1">
      <c r="A64" s="11"/>
      <c r="B64" s="11"/>
      <c r="C64" s="11"/>
      <c r="D64" s="34" t="s">
        <v>20</v>
      </c>
      <c r="E64" s="41">
        <v>54.78</v>
      </c>
      <c r="F64" s="42" t="str">
        <f>A59&amp;"-L1-AD"</f>
        <v>B-EPEN-L1-AD</v>
      </c>
      <c r="G64" s="85"/>
      <c r="H64" s="41">
        <v>98.66</v>
      </c>
      <c r="I64" s="42" t="str">
        <f>A59&amp;"-L2-AD"</f>
        <v>B-EPEN-L2-AD</v>
      </c>
      <c r="J64" s="85"/>
      <c r="K64" s="41">
        <v>147.88</v>
      </c>
      <c r="L64" s="42" t="str">
        <f>A59&amp;"-L3-AD"</f>
        <v>B-EPEN-L3-AD</v>
      </c>
      <c r="M64" s="11"/>
      <c r="N64" s="43"/>
      <c r="P64" s="142"/>
      <c r="Q64" s="142"/>
      <c r="R64" s="8"/>
    </row>
    <row r="65" spans="1:18" ht="10.15" customHeight="1">
      <c r="A65" s="11"/>
      <c r="B65" s="11"/>
      <c r="C65" s="11"/>
      <c r="D65" s="34"/>
      <c r="E65" s="39"/>
      <c r="F65" s="39"/>
      <c r="G65" s="39"/>
      <c r="H65" s="43"/>
      <c r="I65" s="40"/>
      <c r="J65" s="7"/>
      <c r="K65" s="40"/>
      <c r="L65" s="7"/>
      <c r="M65" s="39"/>
      <c r="N65" s="43"/>
      <c r="P65" s="142"/>
      <c r="Q65" s="142"/>
      <c r="R65" s="8"/>
    </row>
    <row r="66" spans="1:18" ht="10.15" customHeight="1">
      <c r="A66" s="11"/>
      <c r="B66" s="11"/>
      <c r="C66" s="11"/>
      <c r="D66" s="34"/>
      <c r="E66" s="45" t="str">
        <f>"Référence Renouvellement 1 AN : "&amp;A59&amp;"-"&amp;"R1"</f>
        <v>Référence Renouvellement 1 AN : B-EPEN-R1</v>
      </c>
      <c r="F66" s="45"/>
      <c r="G66" s="17"/>
      <c r="H66" s="45" t="str">
        <f>"Référence Renouvellement 2 ANS : "&amp;A59&amp;"-"&amp;"R2"</f>
        <v>Référence Renouvellement 2 ANS : B-EPEN-R2</v>
      </c>
      <c r="I66" s="45"/>
      <c r="J66" s="11"/>
      <c r="K66" s="45" t="str">
        <f>"Référence Renouvellement 3 ANS : "&amp;A59&amp;"-"&amp;"R3"</f>
        <v>Référence Renouvellement 3 ANS : B-EPEN-R3</v>
      </c>
      <c r="L66" s="45"/>
      <c r="M66" s="17"/>
      <c r="N66" s="17"/>
      <c r="P66" s="142"/>
      <c r="Q66" s="142"/>
      <c r="R66" s="8"/>
    </row>
    <row r="67" spans="1:18" ht="10.15" customHeight="1">
      <c r="A67" s="11"/>
      <c r="B67" s="11"/>
      <c r="C67" s="11"/>
      <c r="D67" s="34"/>
      <c r="E67" s="35" t="s">
        <v>15</v>
      </c>
      <c r="F67" s="46" t="s">
        <v>16</v>
      </c>
      <c r="G67" s="85"/>
      <c r="H67" s="35" t="s">
        <v>15</v>
      </c>
      <c r="I67" s="46" t="s">
        <v>16</v>
      </c>
      <c r="J67" s="11"/>
      <c r="K67" s="35" t="s">
        <v>15</v>
      </c>
      <c r="L67" s="46" t="s">
        <v>16</v>
      </c>
      <c r="M67" s="11"/>
      <c r="N67" s="87"/>
      <c r="P67" s="142"/>
      <c r="Q67" s="142"/>
      <c r="R67" s="8"/>
    </row>
    <row r="68" spans="1:18" ht="10.15" customHeight="1">
      <c r="A68" s="11"/>
      <c r="B68" s="11"/>
      <c r="C68" s="11"/>
      <c r="D68" s="34" t="s">
        <v>19</v>
      </c>
      <c r="E68" s="37">
        <v>58.64</v>
      </c>
      <c r="F68" s="44" t="str">
        <f>A59&amp;"-R1-AC"</f>
        <v>B-EPEN-R1-AC</v>
      </c>
      <c r="G68" s="85"/>
      <c r="H68" s="37">
        <v>105.51</v>
      </c>
      <c r="I68" s="44" t="str">
        <f>A59&amp;"-R2-AC"</f>
        <v>B-EPEN-R2-AC</v>
      </c>
      <c r="J68" s="11"/>
      <c r="K68" s="37">
        <v>158.36000000000001</v>
      </c>
      <c r="L68" s="44" t="str">
        <f>A59&amp;"-R3-AC"</f>
        <v>B-EPEN-R3-AC</v>
      </c>
      <c r="M68" s="11"/>
      <c r="N68" s="43"/>
      <c r="P68" s="142"/>
      <c r="Q68" s="142"/>
    </row>
    <row r="69" spans="1:18" ht="10.15" customHeight="1">
      <c r="A69" s="11"/>
      <c r="B69" s="11"/>
      <c r="C69" s="11"/>
      <c r="D69" s="34" t="s">
        <v>20</v>
      </c>
      <c r="E69" s="41">
        <v>54.78</v>
      </c>
      <c r="F69" s="42" t="str">
        <f>A59&amp;"-R1-AD"</f>
        <v>B-EPEN-R1-AD</v>
      </c>
      <c r="G69" s="85"/>
      <c r="H69" s="41">
        <v>98.66</v>
      </c>
      <c r="I69" s="42" t="str">
        <f>A59&amp;"-R2-AD"</f>
        <v>B-EPEN-R2-AD</v>
      </c>
      <c r="J69" s="11"/>
      <c r="K69" s="41">
        <v>147.88</v>
      </c>
      <c r="L69" s="42" t="str">
        <f>A59&amp;"-R3-AD"</f>
        <v>B-EPEN-R3-AD</v>
      </c>
      <c r="M69" s="11"/>
      <c r="N69" s="43"/>
      <c r="P69" s="142"/>
      <c r="Q69" s="142"/>
    </row>
    <row r="70" spans="1:18" ht="11.1" customHeight="1">
      <c r="A70" s="11"/>
      <c r="B70" s="11"/>
      <c r="C70" s="11"/>
      <c r="D70" s="4"/>
      <c r="E70" s="4"/>
      <c r="F70" s="5"/>
      <c r="G70" s="5"/>
      <c r="H70" s="5"/>
      <c r="I70" s="5"/>
      <c r="J70" s="4"/>
      <c r="K70" s="4"/>
      <c r="L70" s="4"/>
      <c r="M70" s="5"/>
      <c r="N70" s="5"/>
      <c r="P70" s="142"/>
      <c r="Q70" s="142"/>
    </row>
    <row r="71" spans="1:18" s="136" customFormat="1" ht="20.100000000000001" customHeight="1">
      <c r="A71" s="132" t="s">
        <v>140</v>
      </c>
      <c r="B71" s="132"/>
      <c r="C71" s="133"/>
      <c r="D71" s="133"/>
      <c r="E71" s="133"/>
      <c r="F71" s="134"/>
      <c r="G71" s="134"/>
      <c r="H71" s="134"/>
      <c r="I71" s="134"/>
      <c r="J71" s="134"/>
      <c r="K71" s="134"/>
      <c r="L71" s="134"/>
      <c r="M71" s="134"/>
      <c r="N71" s="134"/>
      <c r="P71" s="142"/>
      <c r="Q71" s="142"/>
    </row>
    <row r="72" spans="1:18" s="15" customFormat="1" ht="15" customHeight="1">
      <c r="A72" s="33" t="s">
        <v>65</v>
      </c>
      <c r="B72" s="149" t="s">
        <v>158</v>
      </c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"/>
      <c r="N72" s="14"/>
      <c r="P72" s="142"/>
      <c r="Q72" s="142"/>
    </row>
    <row r="73" spans="1:18" s="15" customFormat="1" ht="15" customHeight="1">
      <c r="A73" s="33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"/>
      <c r="N73" s="14"/>
      <c r="P73" s="142"/>
      <c r="Q73" s="142"/>
    </row>
    <row r="74" spans="1:18" s="15" customFormat="1" ht="15" customHeight="1">
      <c r="A74" s="33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4"/>
      <c r="N74" s="14"/>
      <c r="P74" s="142"/>
      <c r="Q74" s="142"/>
    </row>
    <row r="75" spans="1:18" ht="11.1" customHeight="1">
      <c r="A75" s="50"/>
      <c r="B75" s="51"/>
      <c r="C75" s="52"/>
      <c r="D75" s="16"/>
      <c r="E75" s="45" t="str">
        <f>"Référence Nouvelle Licence 1 AN : "&amp;A72&amp;"-"&amp;"L1"</f>
        <v>Référence Nouvelle Licence 1 AN : B-EPEL-L1</v>
      </c>
      <c r="F75" s="45"/>
      <c r="G75" s="17"/>
      <c r="H75" s="17" t="str">
        <f>"Référence Nouvelle Licence 2 ANS : "&amp;A72&amp;"-"&amp;"L2"</f>
        <v>Référence Nouvelle Licence 2 ANS : B-EPEL-L2</v>
      </c>
      <c r="I75" s="17"/>
      <c r="J75" s="11"/>
      <c r="K75" s="45" t="str">
        <f>"Référence Nouvelle Licence 3 ANS : "&amp;A72&amp;"-"&amp;"L3"</f>
        <v>Référence Nouvelle Licence 3 ANS : B-EPEL-L3</v>
      </c>
      <c r="L75" s="45"/>
      <c r="M75" s="17"/>
      <c r="N75" s="17"/>
      <c r="P75" s="142"/>
      <c r="Q75" s="142"/>
    </row>
    <row r="76" spans="1:18" ht="10.15" customHeight="1">
      <c r="A76" s="141"/>
      <c r="B76" s="11"/>
      <c r="C76" s="11"/>
      <c r="D76" s="16"/>
      <c r="E76" s="35" t="s">
        <v>15</v>
      </c>
      <c r="F76" s="46" t="s">
        <v>16</v>
      </c>
      <c r="G76" s="85"/>
      <c r="H76" s="35" t="s">
        <v>15</v>
      </c>
      <c r="I76" s="46" t="s">
        <v>16</v>
      </c>
      <c r="J76" s="85"/>
      <c r="K76" s="35" t="s">
        <v>15</v>
      </c>
      <c r="L76" s="46" t="s">
        <v>16</v>
      </c>
      <c r="M76" s="11"/>
      <c r="N76" s="87"/>
      <c r="P76" s="142"/>
      <c r="Q76" s="142"/>
    </row>
    <row r="77" spans="1:18" ht="10.15" customHeight="1">
      <c r="A77" s="11"/>
      <c r="B77" s="11"/>
      <c r="C77" s="11"/>
      <c r="D77" s="34" t="s">
        <v>19</v>
      </c>
      <c r="E77" s="37">
        <v>87.9</v>
      </c>
      <c r="F77" s="44" t="str">
        <f>A72&amp;"-L1-AC"</f>
        <v>B-EPEL-L1-AC</v>
      </c>
      <c r="G77" s="85"/>
      <c r="H77" s="37">
        <v>158.27000000000001</v>
      </c>
      <c r="I77" s="44" t="str">
        <f>A72&amp;"-L2-AC"</f>
        <v>B-EPEL-L2-AC</v>
      </c>
      <c r="J77" s="85"/>
      <c r="K77" s="37">
        <v>237.29</v>
      </c>
      <c r="L77" s="44" t="str">
        <f>A72&amp;"-L3-AC"</f>
        <v>B-EPEL-L3-AC</v>
      </c>
      <c r="M77" s="11"/>
      <c r="N77" s="43"/>
      <c r="P77" s="142"/>
      <c r="Q77" s="142"/>
    </row>
    <row r="78" spans="1:18" ht="10.15" customHeight="1">
      <c r="A78" s="11"/>
      <c r="B78" s="11"/>
      <c r="C78" s="11"/>
      <c r="D78" s="34" t="s">
        <v>20</v>
      </c>
      <c r="E78" s="41">
        <v>81.900000000000006</v>
      </c>
      <c r="F78" s="42" t="str">
        <f>A72&amp;"-L1-AD"</f>
        <v>B-EPEL-L1-AD</v>
      </c>
      <c r="G78" s="85"/>
      <c r="H78" s="41">
        <v>147.38</v>
      </c>
      <c r="I78" s="42" t="str">
        <f>A72&amp;"-L2-AD"</f>
        <v>B-EPEL-L2-AD</v>
      </c>
      <c r="J78" s="85"/>
      <c r="K78" s="41">
        <v>221.18</v>
      </c>
      <c r="L78" s="42" t="str">
        <f>A72&amp;"-L3-AD"</f>
        <v>B-EPEL-L3-AD</v>
      </c>
      <c r="M78" s="11"/>
      <c r="N78" s="43"/>
      <c r="P78" s="142"/>
      <c r="Q78" s="142"/>
    </row>
    <row r="79" spans="1:18" ht="10.15" customHeight="1">
      <c r="A79" s="11"/>
      <c r="B79" s="11"/>
      <c r="C79" s="11"/>
      <c r="D79" s="34"/>
      <c r="E79" s="38"/>
      <c r="F79" s="38"/>
      <c r="G79" s="39"/>
      <c r="H79" s="43"/>
      <c r="I79" s="40"/>
      <c r="J79" s="7"/>
      <c r="K79" s="40"/>
      <c r="L79" s="7"/>
      <c r="M79" s="39"/>
      <c r="N79" s="43"/>
      <c r="P79" s="142"/>
      <c r="Q79" s="142"/>
    </row>
    <row r="80" spans="1:18" ht="10.15" customHeight="1">
      <c r="A80" s="11"/>
      <c r="B80" s="11"/>
      <c r="C80" s="11"/>
      <c r="D80" s="34"/>
      <c r="E80" s="45" t="str">
        <f>"Référence Renouvellement 1 AN : "&amp;A72&amp;"-"&amp;"R1"</f>
        <v>Référence Renouvellement 1 AN : B-EPEL-R1</v>
      </c>
      <c r="F80" s="45"/>
      <c r="G80" s="17"/>
      <c r="H80" s="45" t="str">
        <f>"Référence Renouvellement 2 ANS : "&amp;A72&amp;"-"&amp;"R2"</f>
        <v>Référence Renouvellement 2 ANS : B-EPEL-R2</v>
      </c>
      <c r="I80" s="45"/>
      <c r="J80" s="11"/>
      <c r="K80" s="45" t="str">
        <f>"Référence Renouvellement 3 ANS : "&amp;A72&amp;"-"&amp;"R3"</f>
        <v>Référence Renouvellement 3 ANS : B-EPEL-R3</v>
      </c>
      <c r="L80" s="45"/>
      <c r="M80" s="17"/>
      <c r="N80" s="17"/>
      <c r="P80" s="142"/>
      <c r="Q80" s="142"/>
    </row>
    <row r="81" spans="1:17" ht="10.15" customHeight="1">
      <c r="A81" s="11"/>
      <c r="B81" s="11"/>
      <c r="C81" s="11"/>
      <c r="D81" s="34"/>
      <c r="E81" s="35" t="s">
        <v>15</v>
      </c>
      <c r="F81" s="46" t="s">
        <v>16</v>
      </c>
      <c r="G81" s="85"/>
      <c r="H81" s="35" t="s">
        <v>15</v>
      </c>
      <c r="I81" s="46" t="s">
        <v>16</v>
      </c>
      <c r="J81" s="11"/>
      <c r="K81" s="35" t="s">
        <v>15</v>
      </c>
      <c r="L81" s="46" t="s">
        <v>16</v>
      </c>
      <c r="M81" s="11"/>
      <c r="N81" s="87"/>
      <c r="P81" s="142"/>
      <c r="Q81" s="142"/>
    </row>
    <row r="82" spans="1:17" ht="10.15" customHeight="1">
      <c r="A82" s="11"/>
      <c r="B82" s="11"/>
      <c r="C82" s="11"/>
      <c r="D82" s="34" t="s">
        <v>19</v>
      </c>
      <c r="E82" s="37">
        <v>87.9</v>
      </c>
      <c r="F82" s="44" t="str">
        <f>A72&amp;"-R1-AC"</f>
        <v>B-EPEL-R1-AC</v>
      </c>
      <c r="G82" s="85"/>
      <c r="H82" s="37">
        <v>158.27000000000001</v>
      </c>
      <c r="I82" s="44" t="str">
        <f>A72&amp;"-R2-AC"</f>
        <v>B-EPEL-R2-AC</v>
      </c>
      <c r="J82" s="11"/>
      <c r="K82" s="37">
        <v>237.29</v>
      </c>
      <c r="L82" s="44" t="str">
        <f>A72&amp;"-R3-AC"</f>
        <v>B-EPEL-R3-AC</v>
      </c>
      <c r="M82" s="11"/>
      <c r="N82" s="43"/>
      <c r="P82" s="142"/>
      <c r="Q82" s="142"/>
    </row>
    <row r="83" spans="1:17" ht="10.15" customHeight="1">
      <c r="A83" s="11"/>
      <c r="B83" s="11"/>
      <c r="C83" s="11"/>
      <c r="D83" s="34" t="s">
        <v>20</v>
      </c>
      <c r="E83" s="41">
        <v>81.900000000000006</v>
      </c>
      <c r="F83" s="42" t="str">
        <f>A72&amp;"-R1-AD"</f>
        <v>B-EPEL-R1-AD</v>
      </c>
      <c r="G83" s="85"/>
      <c r="H83" s="41">
        <v>147.38</v>
      </c>
      <c r="I83" s="42" t="str">
        <f>A72&amp;"-R2-AD"</f>
        <v>B-EPEL-R2-AD</v>
      </c>
      <c r="J83" s="11"/>
      <c r="K83" s="41">
        <v>221.18</v>
      </c>
      <c r="L83" s="42" t="str">
        <f>A72&amp;"-R3-AD"</f>
        <v>B-EPEL-R3-AD</v>
      </c>
      <c r="M83" s="11"/>
      <c r="N83" s="43"/>
      <c r="P83" s="142"/>
      <c r="Q83" s="142"/>
    </row>
    <row r="84" spans="1:17" ht="11.1" customHeight="1">
      <c r="A84" s="11"/>
      <c r="B84" s="11"/>
      <c r="C84" s="11"/>
      <c r="D84" s="4"/>
      <c r="E84" s="4"/>
      <c r="F84" s="5"/>
      <c r="G84" s="5"/>
      <c r="H84" s="5"/>
      <c r="I84" s="5"/>
      <c r="J84" s="4"/>
      <c r="K84" s="4"/>
      <c r="L84" s="4"/>
      <c r="M84" s="5"/>
      <c r="N84" s="5"/>
    </row>
    <row r="85" spans="1:17">
      <c r="M85" s="6"/>
      <c r="N85" s="6"/>
    </row>
    <row r="86" spans="1:17">
      <c r="M86" s="6"/>
      <c r="N86" s="6"/>
    </row>
    <row r="87" spans="1:17">
      <c r="M87" s="6"/>
      <c r="N87" s="6"/>
    </row>
    <row r="88" spans="1:17">
      <c r="M88" s="6"/>
      <c r="N88" s="6"/>
    </row>
    <row r="89" spans="1:17">
      <c r="F89" s="30"/>
      <c r="M89" s="6"/>
      <c r="N89" s="6"/>
    </row>
    <row r="90" spans="1:17">
      <c r="M90" s="6"/>
      <c r="N90" s="6"/>
    </row>
    <row r="91" spans="1:17">
      <c r="M91" s="6"/>
      <c r="N91" s="6"/>
    </row>
    <row r="92" spans="1:17">
      <c r="D92" s="30"/>
      <c r="M92" s="6"/>
      <c r="N92" s="6"/>
    </row>
    <row r="93" spans="1:17">
      <c r="M93" s="6"/>
      <c r="N93" s="6"/>
    </row>
    <row r="94" spans="1:17">
      <c r="M94" s="6"/>
      <c r="N94" s="6"/>
    </row>
    <row r="95" spans="1:17">
      <c r="M95" s="6"/>
      <c r="N95" s="6"/>
    </row>
    <row r="96" spans="1:17">
      <c r="M96" s="6"/>
      <c r="N96" s="6"/>
    </row>
  </sheetData>
  <mergeCells count="4">
    <mergeCell ref="A1:C3"/>
    <mergeCell ref="B41:L42"/>
    <mergeCell ref="B72:L73"/>
    <mergeCell ref="K2:M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03EA-28C1-448F-B137-9139E2708E36}">
  <sheetPr>
    <tabColor theme="5" tint="-0.499984740745262"/>
  </sheetPr>
  <dimension ref="A1:R82"/>
  <sheetViews>
    <sheetView showGridLines="0" showZeros="0" zoomScale="85" zoomScaleNormal="85" workbookViewId="0">
      <pane xSplit="18" ySplit="5" topLeftCell="S15" activePane="bottomRight" state="frozen"/>
      <selection pane="topRight" activeCell="Z1" sqref="Z1"/>
      <selection pane="bottomLeft" activeCell="A5" sqref="A5"/>
      <selection pane="bottomRight" activeCell="Q1" sqref="P1:Q1048576"/>
    </sheetView>
  </sheetViews>
  <sheetFormatPr baseColWidth="10" defaultColWidth="11.42578125" defaultRowHeight="12.75"/>
  <cols>
    <col min="1" max="1" width="9.7109375" style="1" customWidth="1"/>
    <col min="2" max="2" width="15.5703125" style="1" customWidth="1"/>
    <col min="3" max="3" width="4" style="1" bestFit="1" customWidth="1"/>
    <col min="4" max="4" width="5.5703125" style="1" customWidth="1"/>
    <col min="5" max="5" width="18.7109375" style="1" customWidth="1"/>
    <col min="6" max="6" width="16.7109375" style="1" customWidth="1"/>
    <col min="7" max="7" width="10.5703125" style="1" customWidth="1"/>
    <col min="8" max="8" width="15" style="1" customWidth="1"/>
    <col min="9" max="9" width="21.140625" style="1" customWidth="1"/>
    <col min="10" max="10" width="10.5703125" style="1" customWidth="1"/>
    <col min="11" max="11" width="17.28515625" style="1" customWidth="1"/>
    <col min="12" max="12" width="19.28515625" style="1" customWidth="1"/>
    <col min="13" max="14" width="13.5703125" style="1" customWidth="1"/>
    <col min="15" max="15" width="15.28515625" style="1" customWidth="1"/>
    <col min="16" max="16" width="15" style="1" bestFit="1" customWidth="1"/>
    <col min="17" max="17" width="15.28515625" style="1" bestFit="1" customWidth="1"/>
    <col min="18" max="18" width="3.7109375" style="1" customWidth="1"/>
    <col min="19" max="19" width="4.28515625" style="1" customWidth="1"/>
    <col min="20" max="16384" width="11.42578125" style="1"/>
  </cols>
  <sheetData>
    <row r="1" spans="1:18" ht="12" customHeight="1">
      <c r="A1" s="151" t="s">
        <v>145</v>
      </c>
      <c r="B1" s="151"/>
      <c r="C1" s="151"/>
      <c r="D1" s="120"/>
      <c r="E1" s="117" t="str">
        <f>A6</f>
        <v>ESET PROTECT Entry On-Premise</v>
      </c>
      <c r="F1" s="117"/>
      <c r="G1" s="117"/>
      <c r="H1" s="118" t="str">
        <f>A26</f>
        <v>ESET PROTECT Complete On-Premise</v>
      </c>
      <c r="I1" s="117"/>
      <c r="J1" s="117"/>
      <c r="K1" s="117"/>
      <c r="L1" s="117"/>
      <c r="M1" s="119"/>
      <c r="N1" s="117"/>
      <c r="O1" s="88"/>
      <c r="P1" s="88"/>
      <c r="Q1" s="88"/>
      <c r="R1" s="88"/>
    </row>
    <row r="2" spans="1:18" ht="12" customHeight="1">
      <c r="A2" s="151"/>
      <c r="B2" s="151"/>
      <c r="C2" s="151"/>
      <c r="D2" s="120"/>
      <c r="E2" s="117" t="str">
        <f>A16</f>
        <v>ESET PROTECT Advanced On-Premise</v>
      </c>
      <c r="F2" s="120"/>
      <c r="G2" s="120"/>
      <c r="H2" s="117" t="str">
        <f>A36</f>
        <v>ESET PROTECT Enterprise On-Premise</v>
      </c>
      <c r="I2" s="117"/>
      <c r="J2" s="152" t="s">
        <v>159</v>
      </c>
      <c r="K2" s="152"/>
      <c r="L2" s="152"/>
      <c r="M2" s="152"/>
      <c r="N2" s="117"/>
      <c r="O2" s="89"/>
      <c r="P2" s="89"/>
      <c r="Q2" s="89"/>
      <c r="R2" s="89"/>
    </row>
    <row r="3" spans="1:18" ht="12" customHeight="1">
      <c r="A3" s="151"/>
      <c r="B3" s="151"/>
      <c r="C3" s="151"/>
      <c r="D3" s="120"/>
      <c r="E3" s="120"/>
      <c r="F3" s="120"/>
      <c r="G3" s="120"/>
      <c r="H3" s="120"/>
      <c r="I3" s="120"/>
      <c r="J3" s="152"/>
      <c r="K3" s="152"/>
      <c r="L3" s="152"/>
      <c r="M3" s="152"/>
      <c r="N3" s="117"/>
      <c r="O3" s="89"/>
      <c r="P3" s="89"/>
      <c r="Q3" s="89"/>
      <c r="R3" s="89"/>
    </row>
    <row r="4" spans="1:18" ht="12" customHeight="1">
      <c r="A4" s="139"/>
      <c r="B4" s="139"/>
      <c r="C4" s="139"/>
      <c r="D4" s="120"/>
      <c r="E4" s="120"/>
      <c r="F4" s="120"/>
      <c r="G4" s="120"/>
      <c r="H4" s="120"/>
      <c r="I4" s="120"/>
      <c r="J4" s="152"/>
      <c r="K4" s="152"/>
      <c r="L4" s="152"/>
      <c r="M4" s="152"/>
      <c r="N4" s="117"/>
      <c r="O4" s="89"/>
      <c r="P4" s="89"/>
      <c r="Q4" s="89"/>
      <c r="R4" s="89"/>
    </row>
    <row r="5" spans="1:18" ht="8.1" customHeight="1">
      <c r="A5" s="122"/>
      <c r="B5" s="122"/>
      <c r="C5" s="122"/>
      <c r="D5" s="118"/>
      <c r="E5" s="121"/>
      <c r="F5" s="121"/>
      <c r="G5" s="121"/>
      <c r="H5" s="121"/>
      <c r="I5" s="121"/>
      <c r="J5" s="121"/>
      <c r="K5" s="121"/>
      <c r="L5" s="121"/>
      <c r="M5" s="119"/>
      <c r="N5" s="123"/>
      <c r="O5" s="89"/>
      <c r="P5" s="89"/>
      <c r="Q5" s="89"/>
      <c r="R5" s="89"/>
    </row>
    <row r="6" spans="1:18" s="136" customFormat="1" ht="20.100000000000001" customHeight="1">
      <c r="A6" s="132" t="s">
        <v>141</v>
      </c>
      <c r="B6" s="132"/>
      <c r="C6" s="133"/>
      <c r="D6" s="133"/>
      <c r="E6" s="133"/>
      <c r="F6" s="134"/>
      <c r="G6" s="134"/>
      <c r="H6" s="134"/>
      <c r="I6" s="134"/>
      <c r="J6" s="134"/>
      <c r="K6" s="134"/>
      <c r="L6" s="134"/>
      <c r="M6" s="134"/>
      <c r="N6" s="134"/>
      <c r="O6" s="135"/>
      <c r="P6" s="135"/>
      <c r="Q6" s="135"/>
      <c r="R6" s="135"/>
    </row>
    <row r="7" spans="1:18" s="15" customFormat="1" ht="15" customHeight="1">
      <c r="A7" s="33" t="s">
        <v>24</v>
      </c>
      <c r="B7" s="31" t="s">
        <v>99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0"/>
      <c r="P7" s="90"/>
      <c r="Q7" s="90"/>
      <c r="R7" s="90"/>
    </row>
    <row r="8" spans="1:18" s="15" customFormat="1" ht="15" customHeight="1">
      <c r="A8" s="33"/>
      <c r="B8" s="31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90"/>
      <c r="P8" s="90"/>
      <c r="Q8" s="90"/>
      <c r="R8" s="90"/>
    </row>
    <row r="9" spans="1:18" ht="10.15" customHeight="1">
      <c r="A9" s="11"/>
      <c r="B9" s="11"/>
      <c r="C9" s="11"/>
      <c r="D9" s="34"/>
      <c r="E9" s="45" t="str">
        <f>"Référence Renouvellement 1 AN : "&amp;A7&amp;"-"&amp;"R1"</f>
        <v>Référence Renouvellement 1 AN : B-EPEOP-R1</v>
      </c>
      <c r="F9" s="45"/>
      <c r="G9" s="17"/>
      <c r="H9" s="45" t="str">
        <f>"Référence Renouvellement 2 ANS : "&amp;A7&amp;"-"&amp;"R2"</f>
        <v>Référence Renouvellement 2 ANS : B-EPEOP-R2</v>
      </c>
      <c r="I9" s="45"/>
      <c r="J9" s="11"/>
      <c r="K9" s="45" t="str">
        <f>"Référence Renouvellement 3 ANS : "&amp;A7&amp;"-"&amp;"R3"</f>
        <v>Référence Renouvellement 3 ANS : B-EPEOP-R3</v>
      </c>
      <c r="L9" s="45"/>
      <c r="M9" s="17"/>
      <c r="N9" s="17"/>
      <c r="O9" s="32"/>
      <c r="P9" s="32"/>
      <c r="Q9" s="32"/>
      <c r="R9" s="32"/>
    </row>
    <row r="10" spans="1:18" ht="10.15" customHeight="1">
      <c r="A10" s="11"/>
      <c r="B10" s="11"/>
      <c r="C10" s="11"/>
      <c r="D10" s="34"/>
      <c r="E10" s="35" t="s">
        <v>15</v>
      </c>
      <c r="F10" s="46" t="s">
        <v>16</v>
      </c>
      <c r="G10" s="85"/>
      <c r="H10" s="35" t="s">
        <v>15</v>
      </c>
      <c r="I10" s="46" t="s">
        <v>16</v>
      </c>
      <c r="J10" s="11"/>
      <c r="K10" s="35" t="s">
        <v>15</v>
      </c>
      <c r="L10" s="46" t="s">
        <v>16</v>
      </c>
      <c r="M10" s="11"/>
      <c r="N10" s="87"/>
      <c r="O10" s="32"/>
      <c r="P10" s="142"/>
      <c r="Q10" s="142"/>
      <c r="R10" s="32"/>
    </row>
    <row r="11" spans="1:18" ht="10.15" customHeight="1">
      <c r="A11" s="11"/>
      <c r="B11" s="11"/>
      <c r="C11" s="11"/>
      <c r="D11" s="53" t="s">
        <v>17</v>
      </c>
      <c r="E11" s="37">
        <v>26.62</v>
      </c>
      <c r="F11" s="44" t="str">
        <f>A7&amp;"-R1-AA"</f>
        <v>B-EPEOP-R1-AA</v>
      </c>
      <c r="G11" s="85"/>
      <c r="H11" s="37">
        <v>47.87</v>
      </c>
      <c r="I11" s="44" t="str">
        <f>A7&amp;"-R2-AA"</f>
        <v>B-EPEOP-R2-AA</v>
      </c>
      <c r="J11" s="11"/>
      <c r="K11" s="37">
        <v>71.800000000000011</v>
      </c>
      <c r="L11" s="44" t="str">
        <f>A7&amp;"-R3-AA"</f>
        <v>B-EPEOP-R3-AA</v>
      </c>
      <c r="M11" s="11"/>
      <c r="N11" s="43"/>
      <c r="O11" s="32"/>
      <c r="P11" s="142"/>
      <c r="Q11" s="142"/>
      <c r="R11" s="32"/>
    </row>
    <row r="12" spans="1:18" ht="10.15" customHeight="1">
      <c r="A12" s="11"/>
      <c r="B12" s="11"/>
      <c r="C12" s="11"/>
      <c r="D12" s="34" t="s">
        <v>18</v>
      </c>
      <c r="E12" s="37">
        <v>22.720000000000002</v>
      </c>
      <c r="F12" s="44" t="str">
        <f>A7&amp;"-R1-AB"</f>
        <v>B-EPEOP-R1-AB</v>
      </c>
      <c r="G12" s="85"/>
      <c r="H12" s="37">
        <v>40.909999999999997</v>
      </c>
      <c r="I12" s="44" t="str">
        <f>A7&amp;"-R2-AB"</f>
        <v>B-EPEOP-R2-AB</v>
      </c>
      <c r="J12" s="11"/>
      <c r="K12" s="37">
        <v>61.419999999999995</v>
      </c>
      <c r="L12" s="44" t="str">
        <f>A7&amp;"-R3-AB"</f>
        <v>B-EPEOP-R3-AB</v>
      </c>
      <c r="M12" s="11"/>
      <c r="N12" s="43"/>
      <c r="O12" s="32"/>
      <c r="P12" s="142"/>
      <c r="Q12" s="142"/>
      <c r="R12" s="32"/>
    </row>
    <row r="13" spans="1:18" ht="10.15" customHeight="1">
      <c r="A13" s="11"/>
      <c r="B13" s="11"/>
      <c r="C13" s="11"/>
      <c r="D13" s="34" t="s">
        <v>19</v>
      </c>
      <c r="E13" s="37">
        <v>19.420000000000002</v>
      </c>
      <c r="F13" s="44" t="str">
        <f>A7&amp;"-R1-AC"</f>
        <v>B-EPEOP-R1-AC</v>
      </c>
      <c r="G13" s="85"/>
      <c r="H13" s="37">
        <v>35.049999999999997</v>
      </c>
      <c r="I13" s="44" t="str">
        <f>A7&amp;"-R2-AC"</f>
        <v>B-EPEOP-R2-AC</v>
      </c>
      <c r="J13" s="11"/>
      <c r="K13" s="37">
        <v>52.629999999999995</v>
      </c>
      <c r="L13" s="44" t="str">
        <f>A7&amp;"-R3-AC"</f>
        <v>B-EPEOP-R3-AC</v>
      </c>
      <c r="M13" s="11"/>
      <c r="N13" s="43"/>
      <c r="O13" s="32"/>
      <c r="P13" s="142"/>
      <c r="Q13" s="142"/>
      <c r="R13" s="32"/>
    </row>
    <row r="14" spans="1:18" ht="10.15" customHeight="1">
      <c r="A14" s="11"/>
      <c r="B14" s="11"/>
      <c r="C14" s="11"/>
      <c r="D14" s="34" t="s">
        <v>20</v>
      </c>
      <c r="E14" s="41">
        <v>18.200000000000003</v>
      </c>
      <c r="F14" s="42" t="str">
        <f>A7&amp;"-R1-AD"</f>
        <v>B-EPEOP-R1-AD</v>
      </c>
      <c r="G14" s="85"/>
      <c r="H14" s="41">
        <v>32.729999999999997</v>
      </c>
      <c r="I14" s="42" t="str">
        <f>A7&amp;"-R2-AD"</f>
        <v>B-EPEOP-R2-AD</v>
      </c>
      <c r="J14" s="11"/>
      <c r="K14" s="41">
        <v>49.21</v>
      </c>
      <c r="L14" s="42" t="str">
        <f>A7&amp;"-R3-AD"</f>
        <v>B-EPEOP-R3-AD</v>
      </c>
      <c r="M14" s="11"/>
      <c r="N14" s="43"/>
      <c r="O14" s="32"/>
      <c r="P14" s="142"/>
      <c r="Q14" s="142"/>
      <c r="R14" s="32"/>
    </row>
    <row r="15" spans="1:18" ht="11.1" customHeight="1">
      <c r="A15" s="11"/>
      <c r="B15" s="11"/>
      <c r="C15" s="11"/>
      <c r="D15" s="4"/>
      <c r="E15" s="4"/>
      <c r="F15" s="5"/>
      <c r="G15" s="5"/>
      <c r="H15" s="5"/>
      <c r="I15" s="5"/>
      <c r="J15" s="4"/>
      <c r="K15" s="4"/>
      <c r="L15" s="4"/>
      <c r="M15" s="5"/>
      <c r="N15" s="5"/>
      <c r="O15" s="92"/>
      <c r="P15" s="142"/>
      <c r="Q15" s="142"/>
      <c r="R15" s="91"/>
    </row>
    <row r="16" spans="1:18" s="136" customFormat="1" ht="20.100000000000001" customHeight="1">
      <c r="A16" s="132" t="s">
        <v>142</v>
      </c>
      <c r="B16" s="132"/>
      <c r="C16" s="133"/>
      <c r="D16" s="133"/>
      <c r="E16" s="133"/>
      <c r="F16" s="134"/>
      <c r="G16" s="134"/>
      <c r="H16" s="134"/>
      <c r="I16" s="134"/>
      <c r="J16" s="134"/>
      <c r="K16" s="134"/>
      <c r="L16" s="134"/>
      <c r="M16" s="134"/>
      <c r="N16" s="134"/>
      <c r="O16" s="135"/>
      <c r="P16" s="142"/>
      <c r="Q16" s="142"/>
      <c r="R16" s="135"/>
    </row>
    <row r="17" spans="1:18" s="15" customFormat="1" ht="15" customHeight="1">
      <c r="A17" s="33" t="s">
        <v>25</v>
      </c>
      <c r="B17" s="31" t="s">
        <v>100</v>
      </c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90"/>
      <c r="P17" s="142"/>
      <c r="Q17" s="142"/>
      <c r="R17" s="90"/>
    </row>
    <row r="18" spans="1:18" s="15" customFormat="1" ht="15" customHeight="1">
      <c r="A18" s="33"/>
      <c r="B18" s="31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90"/>
      <c r="P18" s="142"/>
      <c r="Q18" s="142"/>
      <c r="R18" s="90"/>
    </row>
    <row r="19" spans="1:18" ht="10.15" customHeight="1">
      <c r="A19" s="11"/>
      <c r="B19" s="11"/>
      <c r="C19" s="11"/>
      <c r="D19" s="34"/>
      <c r="E19" s="45" t="str">
        <f>"Référence Renouvellement 1 AN : "&amp;A17&amp;"-"&amp;"R1"</f>
        <v>Référence Renouvellement 1 AN : B-EPAOP-R1</v>
      </c>
      <c r="F19" s="45"/>
      <c r="G19" s="17"/>
      <c r="H19" s="45" t="str">
        <f>"Référence Renouvellement 2 ANS : "&amp;A17&amp;"-"&amp;"R2"</f>
        <v>Référence Renouvellement 2 ANS : B-EPAOP-R2</v>
      </c>
      <c r="I19" s="45"/>
      <c r="J19" s="11"/>
      <c r="K19" s="45" t="str">
        <f>"Référence Renouvellement 3 ANS : "&amp;A17&amp;"-"&amp;"R3"</f>
        <v>Référence Renouvellement 3 ANS : B-EPAOP-R3</v>
      </c>
      <c r="L19" s="45"/>
      <c r="M19" s="17"/>
      <c r="N19" s="17"/>
      <c r="O19" s="32"/>
      <c r="P19" s="142"/>
      <c r="Q19" s="142"/>
      <c r="R19" s="32"/>
    </row>
    <row r="20" spans="1:18" ht="10.15" customHeight="1">
      <c r="A20" s="11"/>
      <c r="B20" s="11"/>
      <c r="C20" s="11"/>
      <c r="D20" s="34"/>
      <c r="E20" s="35" t="s">
        <v>15</v>
      </c>
      <c r="F20" s="46" t="s">
        <v>16</v>
      </c>
      <c r="G20" s="85"/>
      <c r="H20" s="35" t="s">
        <v>15</v>
      </c>
      <c r="I20" s="46" t="s">
        <v>16</v>
      </c>
      <c r="J20" s="11"/>
      <c r="K20" s="35" t="s">
        <v>15</v>
      </c>
      <c r="L20" s="46" t="s">
        <v>16</v>
      </c>
      <c r="M20" s="11"/>
      <c r="N20" s="87"/>
      <c r="O20" s="32"/>
      <c r="P20" s="142"/>
      <c r="Q20" s="142"/>
      <c r="R20" s="32"/>
    </row>
    <row r="21" spans="1:18" ht="10.15" customHeight="1">
      <c r="A21" s="11"/>
      <c r="B21" s="11"/>
      <c r="C21" s="11"/>
      <c r="D21" s="53" t="s">
        <v>17</v>
      </c>
      <c r="E21" s="37">
        <v>35.9</v>
      </c>
      <c r="F21" s="44" t="str">
        <f>A17&amp;"-R1-AA"</f>
        <v>B-EPAOP-R1-AA</v>
      </c>
      <c r="G21" s="85"/>
      <c r="H21" s="37">
        <v>64.600000000000009</v>
      </c>
      <c r="I21" s="44" t="str">
        <f>A17&amp;"-R2-AA"</f>
        <v>B-EPAOP-R2-AA</v>
      </c>
      <c r="J21" s="11"/>
      <c r="K21" s="37">
        <v>92.31</v>
      </c>
      <c r="L21" s="44" t="str">
        <f>A17&amp;"-R3-AA"</f>
        <v>B-EPAOP-R3-AA</v>
      </c>
      <c r="M21" s="11"/>
      <c r="N21" s="43"/>
      <c r="O21" s="32"/>
      <c r="P21" s="142"/>
      <c r="Q21" s="142"/>
      <c r="R21" s="32"/>
    </row>
    <row r="22" spans="1:18" ht="10.15" customHeight="1">
      <c r="A22" s="11"/>
      <c r="B22" s="11"/>
      <c r="C22" s="11"/>
      <c r="D22" s="34" t="s">
        <v>18</v>
      </c>
      <c r="E22" s="37">
        <v>30.650000000000002</v>
      </c>
      <c r="F22" s="44" t="str">
        <f>A17&amp;"-R1-AB"</f>
        <v>B-EPAOP-R1-AB</v>
      </c>
      <c r="G22" s="85"/>
      <c r="H22" s="37">
        <v>55.19</v>
      </c>
      <c r="I22" s="44" t="str">
        <f>A17&amp;"-R2-AB"</f>
        <v>B-EPAOP-R2-AB</v>
      </c>
      <c r="J22" s="11"/>
      <c r="K22" s="37">
        <v>78.88000000000001</v>
      </c>
      <c r="L22" s="44" t="str">
        <f>A17&amp;"-R3-AB"</f>
        <v>B-EPAOP-R3-AB</v>
      </c>
      <c r="M22" s="11"/>
      <c r="N22" s="43"/>
      <c r="O22" s="32"/>
      <c r="P22" s="142"/>
      <c r="Q22" s="142"/>
      <c r="R22" s="32"/>
    </row>
    <row r="23" spans="1:18" ht="10.15" customHeight="1">
      <c r="A23" s="11"/>
      <c r="B23" s="11"/>
      <c r="C23" s="11"/>
      <c r="D23" s="34" t="s">
        <v>19</v>
      </c>
      <c r="E23" s="37">
        <v>26.380000000000003</v>
      </c>
      <c r="F23" s="44" t="str">
        <f>A17&amp;"-R1-AC"</f>
        <v>B-EPAOP-R1-AC</v>
      </c>
      <c r="G23" s="85"/>
      <c r="H23" s="37">
        <v>47.379999999999995</v>
      </c>
      <c r="I23" s="44" t="str">
        <f>A17&amp;"-R2-AC"</f>
        <v>B-EPAOP-R2-AC</v>
      </c>
      <c r="J23" s="11"/>
      <c r="K23" s="37">
        <v>67.650000000000006</v>
      </c>
      <c r="L23" s="44" t="str">
        <f>A17&amp;"-R3-AC"</f>
        <v>B-EPAOP-R3-AC</v>
      </c>
      <c r="M23" s="11"/>
      <c r="N23" s="43"/>
      <c r="O23" s="32"/>
      <c r="P23" s="142"/>
      <c r="Q23" s="142"/>
      <c r="R23" s="32"/>
    </row>
    <row r="24" spans="1:18" ht="10.15" customHeight="1">
      <c r="A24" s="11"/>
      <c r="B24" s="11"/>
      <c r="C24" s="11"/>
      <c r="D24" s="34" t="s">
        <v>20</v>
      </c>
      <c r="E24" s="41">
        <v>24.67</v>
      </c>
      <c r="F24" s="42" t="str">
        <f>A17&amp;"-R1-AD"</f>
        <v>B-EPAOP-R1-AD</v>
      </c>
      <c r="G24" s="85"/>
      <c r="H24" s="41">
        <v>44.33</v>
      </c>
      <c r="I24" s="42" t="str">
        <f>A17&amp;"-R2-AD"</f>
        <v>B-EPAOP-R2-AD</v>
      </c>
      <c r="J24" s="11"/>
      <c r="K24" s="41">
        <v>63.25</v>
      </c>
      <c r="L24" s="42" t="str">
        <f>A17&amp;"-R3-AD"</f>
        <v>B-EPAOP-R3-AD</v>
      </c>
      <c r="M24" s="11"/>
      <c r="N24" s="43"/>
      <c r="O24" s="32"/>
      <c r="P24" s="142"/>
      <c r="Q24" s="142"/>
      <c r="R24" s="32"/>
    </row>
    <row r="25" spans="1:18" ht="11.1" customHeight="1">
      <c r="A25" s="11"/>
      <c r="B25" s="11"/>
      <c r="C25" s="11"/>
      <c r="D25" s="4"/>
      <c r="E25" s="4"/>
      <c r="F25" s="5"/>
      <c r="G25" s="5"/>
      <c r="H25" s="5"/>
      <c r="I25" s="5"/>
      <c r="J25" s="4"/>
      <c r="K25" s="4"/>
      <c r="L25" s="4"/>
      <c r="M25" s="5"/>
      <c r="N25" s="5"/>
      <c r="O25" s="92"/>
      <c r="P25" s="142"/>
      <c r="Q25" s="142"/>
      <c r="R25" s="91"/>
    </row>
    <row r="26" spans="1:18" s="136" customFormat="1" ht="20.100000000000001" customHeight="1">
      <c r="A26" s="132" t="s">
        <v>143</v>
      </c>
      <c r="B26" s="132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  <c r="O26" s="135"/>
      <c r="P26" s="142"/>
      <c r="Q26" s="142"/>
      <c r="R26" s="135"/>
    </row>
    <row r="27" spans="1:18" s="15" customFormat="1" ht="15" customHeight="1">
      <c r="A27" s="33" t="s">
        <v>26</v>
      </c>
      <c r="B27" s="31" t="s">
        <v>109</v>
      </c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90"/>
      <c r="P27" s="142"/>
      <c r="Q27" s="142"/>
      <c r="R27" s="90"/>
    </row>
    <row r="28" spans="1:18" s="15" customFormat="1" ht="15" customHeight="1">
      <c r="A28" s="33"/>
      <c r="B28" s="31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90"/>
      <c r="P28" s="142"/>
      <c r="Q28" s="142"/>
      <c r="R28" s="90"/>
    </row>
    <row r="29" spans="1:18" ht="10.15" customHeight="1">
      <c r="A29" s="11"/>
      <c r="B29" s="11"/>
      <c r="C29" s="11"/>
      <c r="D29" s="34"/>
      <c r="E29" s="45" t="str">
        <f>"Référence Renouvellement 1 AN : "&amp;A27&amp;"-"&amp;"R1"</f>
        <v>Référence Renouvellement 1 AN : B-EPCOP-R1</v>
      </c>
      <c r="F29" s="45"/>
      <c r="G29" s="17"/>
      <c r="H29" s="45" t="str">
        <f>"Référence Renouvellement 2 ANS : "&amp;A27&amp;"-"&amp;"R2"</f>
        <v>Référence Renouvellement 2 ANS : B-EPCOP-R2</v>
      </c>
      <c r="I29" s="45"/>
      <c r="J29" s="11"/>
      <c r="K29" s="45" t="str">
        <f>"Référence Renouvellement 3 ANS : "&amp;A27&amp;"-"&amp;"R3"</f>
        <v>Référence Renouvellement 3 ANS : B-EPCOP-R3</v>
      </c>
      <c r="L29" s="45"/>
      <c r="M29" s="17"/>
      <c r="N29" s="17"/>
      <c r="O29" s="32"/>
      <c r="P29" s="142"/>
      <c r="Q29" s="142"/>
      <c r="R29" s="32"/>
    </row>
    <row r="30" spans="1:18" ht="10.15" customHeight="1">
      <c r="A30" s="11"/>
      <c r="B30" s="11"/>
      <c r="C30" s="11"/>
      <c r="D30" s="34"/>
      <c r="E30" s="35" t="s">
        <v>15</v>
      </c>
      <c r="F30" s="46" t="s">
        <v>16</v>
      </c>
      <c r="G30" s="85"/>
      <c r="H30" s="35" t="s">
        <v>15</v>
      </c>
      <c r="I30" s="46" t="s">
        <v>16</v>
      </c>
      <c r="J30" s="11"/>
      <c r="K30" s="35" t="s">
        <v>15</v>
      </c>
      <c r="L30" s="46" t="s">
        <v>16</v>
      </c>
      <c r="M30" s="11"/>
      <c r="N30" s="87"/>
      <c r="O30" s="32"/>
      <c r="P30" s="142"/>
      <c r="Q30" s="142"/>
      <c r="R30" s="32"/>
    </row>
    <row r="31" spans="1:18" ht="10.15" customHeight="1">
      <c r="A31" s="11"/>
      <c r="B31" s="11"/>
      <c r="C31" s="11"/>
      <c r="D31" s="53" t="s">
        <v>17</v>
      </c>
      <c r="E31" s="37">
        <v>42.62</v>
      </c>
      <c r="F31" s="44" t="str">
        <f>A27&amp;"-R1-AA"</f>
        <v>B-EPCOP-R1-AA</v>
      </c>
      <c r="G31" s="85"/>
      <c r="H31" s="37">
        <v>76.56</v>
      </c>
      <c r="I31" s="44" t="str">
        <f>A27&amp;"-R2-AA"</f>
        <v>B-EPCOP-R2-AA</v>
      </c>
      <c r="J31" s="11"/>
      <c r="K31" s="37">
        <v>109.41000000000001</v>
      </c>
      <c r="L31" s="44" t="str">
        <f>A27&amp;"-R3-AA"</f>
        <v>B-EPCOP-R3-AA</v>
      </c>
      <c r="M31" s="11"/>
      <c r="N31" s="43"/>
      <c r="O31" s="32"/>
      <c r="P31" s="142"/>
      <c r="Q31" s="142"/>
      <c r="R31" s="32"/>
    </row>
    <row r="32" spans="1:18" ht="10.15" customHeight="1">
      <c r="A32" s="11"/>
      <c r="B32" s="11"/>
      <c r="C32" s="11"/>
      <c r="D32" s="34" t="s">
        <v>18</v>
      </c>
      <c r="E32" s="37">
        <v>36.39</v>
      </c>
      <c r="F32" s="44" t="str">
        <f>A27&amp;"-R1-AB"</f>
        <v>B-EPCOP-R1-AB</v>
      </c>
      <c r="G32" s="85"/>
      <c r="H32" s="37">
        <v>65.570000000000007</v>
      </c>
      <c r="I32" s="44" t="str">
        <f>A27&amp;"-R2-AB"</f>
        <v>B-EPCOP-R2-AB</v>
      </c>
      <c r="J32" s="11"/>
      <c r="K32" s="37">
        <v>93.660000000000011</v>
      </c>
      <c r="L32" s="44" t="str">
        <f>A27&amp;"-R3-AB"</f>
        <v>B-EPCOP-R3-AB</v>
      </c>
      <c r="M32" s="11"/>
      <c r="N32" s="43"/>
      <c r="O32" s="32"/>
      <c r="P32" s="142"/>
      <c r="Q32" s="142"/>
      <c r="R32" s="32"/>
    </row>
    <row r="33" spans="1:18" ht="10.15" customHeight="1">
      <c r="A33" s="11"/>
      <c r="B33" s="11"/>
      <c r="C33" s="11"/>
      <c r="D33" s="34" t="s">
        <v>19</v>
      </c>
      <c r="E33" s="37">
        <v>31.14</v>
      </c>
      <c r="F33" s="44" t="str">
        <f>A27&amp;"-R1-AC"</f>
        <v>B-EPCOP-R1-AC</v>
      </c>
      <c r="G33" s="85"/>
      <c r="H33" s="37">
        <v>56.169999999999995</v>
      </c>
      <c r="I33" s="44" t="str">
        <f>A27&amp;"-R2-AC"</f>
        <v>B-EPCOP-R2-AC</v>
      </c>
      <c r="J33" s="11"/>
      <c r="K33" s="37">
        <v>80.22</v>
      </c>
      <c r="L33" s="44" t="str">
        <f>A27&amp;"-R3-AC"</f>
        <v>B-EPCOP-R3-AC</v>
      </c>
      <c r="M33" s="11"/>
      <c r="N33" s="43"/>
      <c r="O33" s="32"/>
      <c r="P33" s="142"/>
      <c r="Q33" s="142"/>
      <c r="R33" s="32"/>
    </row>
    <row r="34" spans="1:18" ht="10.15" customHeight="1">
      <c r="A34" s="11"/>
      <c r="B34" s="11"/>
      <c r="C34" s="11"/>
      <c r="D34" s="34" t="s">
        <v>20</v>
      </c>
      <c r="E34" s="41">
        <v>29.19</v>
      </c>
      <c r="F34" s="42" t="str">
        <f>A27&amp;"-R1-AD"</f>
        <v>B-EPCOP-R1-AD</v>
      </c>
      <c r="G34" s="85"/>
      <c r="H34" s="41">
        <v>52.51</v>
      </c>
      <c r="I34" s="42" t="str">
        <f>A27&amp;"-R2-AD"</f>
        <v>B-EPCOP-R2-AD</v>
      </c>
      <c r="J34" s="11"/>
      <c r="K34" s="41">
        <v>74.97</v>
      </c>
      <c r="L34" s="42" t="str">
        <f>A27&amp;"-R3-AD"</f>
        <v>B-EPCOP-R3-AD</v>
      </c>
      <c r="M34" s="11"/>
      <c r="N34" s="43"/>
      <c r="O34" s="32"/>
      <c r="P34" s="142"/>
      <c r="Q34" s="142"/>
      <c r="R34" s="32"/>
    </row>
    <row r="35" spans="1:18" ht="11.1" customHeight="1">
      <c r="A35" s="11"/>
      <c r="B35" s="11"/>
      <c r="C35" s="11"/>
      <c r="D35" s="4"/>
      <c r="E35" s="4"/>
      <c r="F35" s="5"/>
      <c r="G35" s="5"/>
      <c r="H35" s="5"/>
      <c r="I35" s="5"/>
      <c r="J35" s="4"/>
      <c r="K35" s="4"/>
      <c r="L35" s="4"/>
      <c r="M35" s="5"/>
      <c r="N35" s="5"/>
      <c r="O35" s="92"/>
      <c r="P35" s="142"/>
      <c r="Q35" s="142"/>
      <c r="R35" s="91"/>
    </row>
    <row r="36" spans="1:18" s="136" customFormat="1" ht="20.100000000000001" customHeight="1">
      <c r="A36" s="132" t="s">
        <v>144</v>
      </c>
      <c r="B36" s="132"/>
      <c r="C36" s="133"/>
      <c r="D36" s="133"/>
      <c r="E36" s="133"/>
      <c r="F36" s="134"/>
      <c r="G36" s="134"/>
      <c r="H36" s="134"/>
      <c r="I36" s="134"/>
      <c r="J36" s="134"/>
      <c r="K36" s="134"/>
      <c r="L36" s="134"/>
      <c r="M36" s="134"/>
      <c r="N36" s="134"/>
      <c r="O36" s="135"/>
      <c r="P36" s="142"/>
      <c r="Q36" s="142"/>
      <c r="R36" s="135"/>
    </row>
    <row r="37" spans="1:18" s="15" customFormat="1" ht="15" customHeight="1">
      <c r="A37" s="33" t="s">
        <v>27</v>
      </c>
      <c r="B37" s="31" t="s">
        <v>101</v>
      </c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90"/>
      <c r="P37" s="142"/>
      <c r="Q37" s="142"/>
      <c r="R37" s="90"/>
    </row>
    <row r="38" spans="1:18" s="15" customFormat="1" ht="15" customHeight="1">
      <c r="A38" s="33"/>
      <c r="B38" s="31"/>
      <c r="C38" s="13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90"/>
      <c r="P38" s="142"/>
      <c r="Q38" s="142"/>
      <c r="R38" s="90"/>
    </row>
    <row r="39" spans="1:18" ht="10.15" customHeight="1">
      <c r="A39" s="11"/>
      <c r="B39" s="11"/>
      <c r="C39" s="11"/>
      <c r="D39" s="34"/>
      <c r="E39" s="45" t="str">
        <f>"Référence Renouvellement 1 AN : "&amp;A37&amp;"-"&amp;"R1"</f>
        <v>Référence Renouvellement 1 AN : B-EPENOP-R1</v>
      </c>
      <c r="F39" s="45"/>
      <c r="G39" s="17"/>
      <c r="H39" s="45" t="str">
        <f>"Référence Renouvellement 2 ANS : "&amp;A37&amp;"-"&amp;"R2"</f>
        <v>Référence Renouvellement 2 ANS : B-EPENOP-R2</v>
      </c>
      <c r="I39" s="45"/>
      <c r="J39" s="11"/>
      <c r="K39" s="45" t="str">
        <f>"Référence Renouvellement 3 ANS : "&amp;A37&amp;"-"&amp;"R3"</f>
        <v>Référence Renouvellement 3 ANS : B-EPENOP-R3</v>
      </c>
      <c r="L39" s="45"/>
      <c r="M39" s="17"/>
      <c r="N39" s="17"/>
      <c r="O39" s="32"/>
      <c r="P39" s="142"/>
      <c r="Q39" s="142"/>
      <c r="R39" s="32"/>
    </row>
    <row r="40" spans="1:18" ht="10.15" customHeight="1">
      <c r="A40" s="11"/>
      <c r="B40" s="11"/>
      <c r="C40" s="11"/>
      <c r="D40" s="34"/>
      <c r="E40" s="35" t="s">
        <v>15</v>
      </c>
      <c r="F40" s="46" t="s">
        <v>16</v>
      </c>
      <c r="G40" s="85"/>
      <c r="H40" s="35" t="s">
        <v>15</v>
      </c>
      <c r="I40" s="46" t="s">
        <v>16</v>
      </c>
      <c r="J40" s="11"/>
      <c r="K40" s="35" t="s">
        <v>15</v>
      </c>
      <c r="L40" s="46" t="s">
        <v>16</v>
      </c>
      <c r="M40" s="11"/>
      <c r="N40" s="87"/>
      <c r="O40" s="32"/>
      <c r="P40" s="142"/>
      <c r="Q40" s="142"/>
      <c r="R40" s="32"/>
    </row>
    <row r="41" spans="1:18" ht="10.15" customHeight="1">
      <c r="A41" s="11"/>
      <c r="B41" s="11"/>
      <c r="C41" s="11"/>
      <c r="D41" s="34" t="s">
        <v>19</v>
      </c>
      <c r="E41" s="37">
        <v>38.949999999999996</v>
      </c>
      <c r="F41" s="44" t="str">
        <f>A37&amp;"-R1-AC"</f>
        <v>B-EPENOP-R1-AC</v>
      </c>
      <c r="G41" s="85"/>
      <c r="H41" s="37">
        <v>70.210000000000008</v>
      </c>
      <c r="I41" s="44" t="str">
        <f>A37&amp;"-R2-AC"</f>
        <v>B-EPENOP-R2-AC</v>
      </c>
      <c r="J41" s="11"/>
      <c r="K41" s="37">
        <v>100.25</v>
      </c>
      <c r="L41" s="44" t="str">
        <f>A37&amp;"-R3-AC"</f>
        <v>B-EPENOP-R3-AC</v>
      </c>
      <c r="M41" s="11"/>
      <c r="N41" s="43"/>
      <c r="O41" s="32"/>
      <c r="P41" s="142"/>
      <c r="Q41" s="142"/>
      <c r="R41" s="32"/>
    </row>
    <row r="42" spans="1:18" ht="10.15" customHeight="1">
      <c r="A42" s="11"/>
      <c r="B42" s="11"/>
      <c r="C42" s="11"/>
      <c r="D42" s="34" t="s">
        <v>20</v>
      </c>
      <c r="E42" s="41">
        <v>36.39</v>
      </c>
      <c r="F42" s="42" t="str">
        <f>A37&amp;"-R1-AD"</f>
        <v>B-EPENOP-R1-AD</v>
      </c>
      <c r="G42" s="85"/>
      <c r="H42" s="41">
        <v>65.570000000000007</v>
      </c>
      <c r="I42" s="42" t="str">
        <f>A37&amp;"-R2-AD"</f>
        <v>B-EPENOP-R2-AD</v>
      </c>
      <c r="J42" s="11"/>
      <c r="K42" s="41">
        <v>93.660000000000011</v>
      </c>
      <c r="L42" s="42" t="str">
        <f>A37&amp;"-R3-AD"</f>
        <v>B-EPENOP-R3-AD</v>
      </c>
      <c r="M42" s="11"/>
      <c r="N42" s="43"/>
      <c r="O42" s="32"/>
      <c r="P42" s="142"/>
      <c r="Q42" s="142"/>
      <c r="R42" s="32"/>
    </row>
    <row r="43" spans="1:18" ht="11.1" customHeight="1">
      <c r="A43" s="11"/>
      <c r="B43" s="11"/>
      <c r="C43" s="11"/>
      <c r="D43" s="4"/>
      <c r="E43" s="4"/>
      <c r="F43" s="5"/>
      <c r="G43" s="5"/>
      <c r="H43" s="5"/>
      <c r="I43" s="5"/>
      <c r="J43" s="4"/>
      <c r="K43" s="4"/>
      <c r="L43" s="4"/>
      <c r="M43" s="5"/>
      <c r="N43" s="5"/>
      <c r="O43" s="92"/>
      <c r="P43" s="142"/>
      <c r="Q43" s="142"/>
      <c r="R43" s="91"/>
    </row>
    <row r="44" spans="1:18">
      <c r="A44" s="11"/>
      <c r="B44" s="11"/>
      <c r="C44" s="11"/>
      <c r="D44" s="4"/>
      <c r="E44" s="4"/>
      <c r="F44" s="5"/>
      <c r="G44" s="5"/>
      <c r="H44" s="5"/>
      <c r="I44" s="5"/>
      <c r="J44" s="4"/>
      <c r="K44" s="4"/>
      <c r="L44" s="4"/>
      <c r="M44" s="5"/>
      <c r="N44" s="5"/>
      <c r="O44" s="6"/>
      <c r="P44" s="142"/>
      <c r="Q44" s="142"/>
      <c r="R44" s="6"/>
    </row>
    <row r="45" spans="1:18">
      <c r="A45" s="11"/>
      <c r="B45" s="11"/>
      <c r="C45" s="11"/>
      <c r="D45" s="4"/>
      <c r="E45" s="4"/>
      <c r="F45" s="5"/>
      <c r="G45" s="5"/>
      <c r="H45" s="5"/>
      <c r="I45" s="5"/>
      <c r="J45" s="4"/>
      <c r="K45" s="4"/>
      <c r="L45" s="4"/>
      <c r="M45" s="5"/>
      <c r="N45" s="5"/>
      <c r="O45" s="6"/>
      <c r="P45" s="142"/>
      <c r="Q45" s="142"/>
      <c r="R45" s="6"/>
    </row>
    <row r="46" spans="1:18">
      <c r="M46" s="6"/>
      <c r="N46" s="6"/>
      <c r="O46" s="6"/>
      <c r="P46" s="142"/>
      <c r="Q46" s="142"/>
      <c r="R46" s="6"/>
    </row>
    <row r="47" spans="1:18">
      <c r="M47" s="6"/>
      <c r="N47" s="6"/>
      <c r="O47" s="6"/>
      <c r="P47" s="142"/>
      <c r="Q47" s="142"/>
      <c r="R47" s="6"/>
    </row>
    <row r="48" spans="1:18">
      <c r="F48" s="30"/>
      <c r="M48" s="6"/>
      <c r="N48" s="6"/>
      <c r="O48" s="6"/>
      <c r="P48" s="142"/>
      <c r="Q48" s="142"/>
      <c r="R48" s="6"/>
    </row>
    <row r="49" spans="4:18">
      <c r="M49" s="6"/>
      <c r="N49" s="6"/>
      <c r="O49" s="6"/>
      <c r="P49" s="142"/>
      <c r="Q49" s="142"/>
      <c r="R49" s="6"/>
    </row>
    <row r="50" spans="4:18">
      <c r="M50" s="6"/>
      <c r="N50" s="6"/>
      <c r="O50" s="6"/>
      <c r="P50" s="142"/>
      <c r="Q50" s="142"/>
      <c r="R50" s="6"/>
    </row>
    <row r="51" spans="4:18">
      <c r="D51" s="30"/>
      <c r="M51" s="6"/>
      <c r="N51" s="6"/>
      <c r="O51" s="6"/>
      <c r="P51" s="142"/>
      <c r="Q51" s="142"/>
      <c r="R51" s="6"/>
    </row>
    <row r="52" spans="4:18">
      <c r="M52" s="6"/>
      <c r="N52" s="6"/>
      <c r="O52" s="6"/>
      <c r="P52" s="142"/>
      <c r="Q52" s="142"/>
      <c r="R52" s="6"/>
    </row>
    <row r="53" spans="4:18">
      <c r="M53" s="6"/>
      <c r="N53" s="6"/>
      <c r="O53" s="6"/>
      <c r="P53" s="142"/>
      <c r="Q53" s="142"/>
      <c r="R53" s="6"/>
    </row>
    <row r="54" spans="4:18">
      <c r="M54" s="6"/>
      <c r="N54" s="6"/>
      <c r="O54" s="6"/>
      <c r="P54" s="142"/>
      <c r="Q54" s="142"/>
      <c r="R54" s="6"/>
    </row>
    <row r="55" spans="4:18">
      <c r="M55" s="6"/>
      <c r="N55" s="6"/>
      <c r="O55" s="6"/>
      <c r="P55" s="142"/>
      <c r="Q55" s="142"/>
      <c r="R55" s="6"/>
    </row>
    <row r="56" spans="4:18">
      <c r="P56" s="142"/>
      <c r="Q56" s="142"/>
    </row>
    <row r="57" spans="4:18">
      <c r="P57" s="142"/>
      <c r="Q57" s="142"/>
    </row>
    <row r="58" spans="4:18">
      <c r="P58" s="142"/>
      <c r="Q58" s="142"/>
    </row>
    <row r="59" spans="4:18">
      <c r="P59" s="142"/>
      <c r="Q59" s="142"/>
    </row>
    <row r="60" spans="4:18">
      <c r="P60" s="142"/>
      <c r="Q60" s="142"/>
    </row>
    <row r="61" spans="4:18">
      <c r="P61" s="142"/>
      <c r="Q61" s="142"/>
    </row>
    <row r="62" spans="4:18">
      <c r="P62" s="142"/>
      <c r="Q62" s="142"/>
    </row>
    <row r="63" spans="4:18">
      <c r="P63" s="142"/>
      <c r="Q63" s="142"/>
    </row>
    <row r="64" spans="4:18">
      <c r="P64" s="142"/>
      <c r="Q64" s="142"/>
    </row>
    <row r="65" spans="16:17">
      <c r="P65" s="142"/>
      <c r="Q65" s="142"/>
    </row>
    <row r="66" spans="16:17">
      <c r="P66" s="142"/>
      <c r="Q66" s="142"/>
    </row>
    <row r="67" spans="16:17">
      <c r="P67" s="142"/>
      <c r="Q67" s="142"/>
    </row>
    <row r="68" spans="16:17">
      <c r="P68" s="142"/>
      <c r="Q68" s="142"/>
    </row>
    <row r="69" spans="16:17">
      <c r="P69" s="142"/>
      <c r="Q69" s="142"/>
    </row>
    <row r="70" spans="16:17">
      <c r="P70" s="142"/>
      <c r="Q70" s="142"/>
    </row>
    <row r="71" spans="16:17">
      <c r="P71" s="142"/>
      <c r="Q71" s="142"/>
    </row>
    <row r="72" spans="16:17">
      <c r="P72" s="142"/>
      <c r="Q72" s="142"/>
    </row>
    <row r="73" spans="16:17">
      <c r="P73" s="142"/>
      <c r="Q73" s="142"/>
    </row>
    <row r="74" spans="16:17">
      <c r="P74" s="142"/>
      <c r="Q74" s="142"/>
    </row>
    <row r="75" spans="16:17">
      <c r="P75" s="142"/>
      <c r="Q75" s="142"/>
    </row>
    <row r="76" spans="16:17">
      <c r="P76" s="142"/>
      <c r="Q76" s="142"/>
    </row>
    <row r="77" spans="16:17">
      <c r="P77" s="142"/>
      <c r="Q77" s="142"/>
    </row>
    <row r="78" spans="16:17">
      <c r="P78" s="142"/>
      <c r="Q78" s="142"/>
    </row>
    <row r="79" spans="16:17">
      <c r="P79" s="142"/>
      <c r="Q79" s="142"/>
    </row>
    <row r="80" spans="16:17">
      <c r="P80" s="142"/>
      <c r="Q80" s="142"/>
    </row>
    <row r="81" spans="16:17">
      <c r="P81" s="142"/>
      <c r="Q81" s="142"/>
    </row>
    <row r="82" spans="16:17">
      <c r="P82" s="142"/>
      <c r="Q82" s="142"/>
    </row>
  </sheetData>
  <mergeCells count="2">
    <mergeCell ref="A1:C3"/>
    <mergeCell ref="J2:M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F36D-518A-4BB3-B320-8DE0DB8B3005}">
  <sheetPr>
    <tabColor theme="6" tint="-0.499984740745262"/>
  </sheetPr>
  <dimension ref="A1:R155"/>
  <sheetViews>
    <sheetView showGridLines="0" showZeros="0" zoomScale="85" zoomScaleNormal="85" workbookViewId="0">
      <pane xSplit="14" ySplit="5" topLeftCell="O71" activePane="bottomRight" state="frozen"/>
      <selection pane="topRight" activeCell="Z1" sqref="Z1"/>
      <selection pane="bottomLeft" activeCell="A5" sqref="A5"/>
      <selection pane="bottomRight" activeCell="U95" sqref="U95"/>
    </sheetView>
  </sheetViews>
  <sheetFormatPr baseColWidth="10" defaultColWidth="11.42578125" defaultRowHeight="12.75"/>
  <cols>
    <col min="1" max="1" width="9.7109375" style="1" customWidth="1"/>
    <col min="2" max="2" width="19.5703125" style="1" customWidth="1"/>
    <col min="3" max="3" width="4" style="1" bestFit="1" customWidth="1"/>
    <col min="4" max="4" width="5.5703125" style="1" customWidth="1"/>
    <col min="5" max="6" width="18.7109375" style="1" customWidth="1"/>
    <col min="7" max="7" width="10.5703125" style="1" customWidth="1"/>
    <col min="8" max="8" width="18.5703125" style="1" customWidth="1"/>
    <col min="9" max="9" width="19.42578125" style="1" customWidth="1"/>
    <col min="10" max="10" width="10.5703125" style="1" customWidth="1"/>
    <col min="11" max="11" width="17.28515625" style="1" customWidth="1"/>
    <col min="12" max="12" width="21.140625" style="1" customWidth="1"/>
    <col min="13" max="14" width="13.5703125" style="1" customWidth="1"/>
    <col min="15" max="15" width="4.28515625" style="1" customWidth="1"/>
    <col min="16" max="16384" width="11.42578125" style="1"/>
  </cols>
  <sheetData>
    <row r="1" spans="1:18" ht="12" customHeight="1">
      <c r="A1" s="153" t="s">
        <v>155</v>
      </c>
      <c r="B1" s="153"/>
      <c r="C1" s="153"/>
      <c r="D1" s="130"/>
      <c r="E1" s="126" t="str">
        <f>A6</f>
        <v>ESET Server Security</v>
      </c>
      <c r="F1" s="124"/>
      <c r="G1" s="124"/>
      <c r="H1" s="124" t="str">
        <f>A61</f>
        <v>ESET Mail Security</v>
      </c>
      <c r="I1" s="127"/>
      <c r="J1" s="124"/>
      <c r="K1" s="125"/>
      <c r="L1" s="124"/>
      <c r="M1" s="124"/>
      <c r="N1" s="124"/>
    </row>
    <row r="2" spans="1:18" ht="12" customHeight="1">
      <c r="A2" s="153"/>
      <c r="B2" s="153"/>
      <c r="C2" s="153"/>
      <c r="D2" s="130"/>
      <c r="E2" s="124" t="str">
        <f>A27</f>
        <v>ESET Cloud Office Security</v>
      </c>
      <c r="F2" s="126"/>
      <c r="G2" s="124"/>
      <c r="H2" s="126" t="str">
        <f>A78</f>
        <v>ESET Security For Microsoft Sharepoint Server (Per user)</v>
      </c>
      <c r="I2" s="127"/>
      <c r="J2" s="127"/>
      <c r="K2" s="154" t="s">
        <v>156</v>
      </c>
      <c r="L2" s="154"/>
      <c r="M2" s="154"/>
      <c r="N2" s="124"/>
    </row>
    <row r="3" spans="1:18" ht="12" customHeight="1">
      <c r="A3" s="153"/>
      <c r="B3" s="153"/>
      <c r="C3" s="153"/>
      <c r="D3" s="130"/>
      <c r="E3" s="126" t="str">
        <f>A44</f>
        <v>ESET Secure Authentication</v>
      </c>
      <c r="F3" s="126"/>
      <c r="G3" s="124"/>
      <c r="H3" s="128" t="str">
        <f>A95</f>
        <v>ESET Security For Microsoft Sharepoint Server (Per Server)</v>
      </c>
      <c r="I3" s="127"/>
      <c r="J3" s="127"/>
      <c r="K3" s="154"/>
      <c r="L3" s="154"/>
      <c r="M3" s="154"/>
      <c r="N3" s="124"/>
    </row>
    <row r="4" spans="1:18" ht="12" customHeight="1">
      <c r="A4" s="140"/>
      <c r="B4" s="140"/>
      <c r="C4" s="140"/>
      <c r="D4" s="130"/>
      <c r="E4" s="126"/>
      <c r="F4" s="126"/>
      <c r="G4" s="124"/>
      <c r="H4" s="128"/>
      <c r="I4" s="127"/>
      <c r="J4" s="127"/>
      <c r="K4" s="154"/>
      <c r="L4" s="154"/>
      <c r="M4" s="154"/>
      <c r="N4" s="124"/>
    </row>
    <row r="5" spans="1:18" ht="8.1" customHeight="1">
      <c r="A5" s="129"/>
      <c r="B5" s="129"/>
      <c r="C5" s="129"/>
      <c r="D5" s="130"/>
      <c r="E5" s="127"/>
      <c r="F5" s="127"/>
      <c r="G5" s="127"/>
      <c r="H5" s="127"/>
      <c r="I5" s="127"/>
      <c r="J5" s="127"/>
      <c r="K5" s="127"/>
      <c r="L5" s="127"/>
      <c r="M5" s="127"/>
      <c r="N5" s="131"/>
    </row>
    <row r="6" spans="1:18" s="136" customFormat="1" ht="20.100000000000001" customHeight="1">
      <c r="A6" s="132" t="s">
        <v>147</v>
      </c>
      <c r="B6" s="132"/>
      <c r="C6" s="133"/>
      <c r="D6" s="133"/>
      <c r="E6" s="133"/>
      <c r="F6" s="134"/>
      <c r="G6" s="134"/>
      <c r="H6" s="134"/>
      <c r="I6" s="134"/>
      <c r="J6" s="134"/>
      <c r="K6" s="134"/>
      <c r="L6" s="134"/>
      <c r="M6" s="134"/>
      <c r="N6" s="134"/>
    </row>
    <row r="7" spans="1:18" s="15" customFormat="1" ht="15" customHeight="1">
      <c r="A7" s="33" t="s">
        <v>35</v>
      </c>
      <c r="B7" s="31" t="s">
        <v>36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8" s="15" customFormat="1" ht="15" customHeight="1">
      <c r="A8" s="33"/>
      <c r="B8" s="31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8" ht="11.1" customHeight="1">
      <c r="A9" s="50"/>
      <c r="B9" s="51"/>
      <c r="C9" s="52"/>
      <c r="D9" s="16"/>
      <c r="E9" s="45" t="str">
        <f>"Référence Nouvelle Licence 1 AN : "&amp;A7&amp;"-"&amp;"L1"</f>
        <v>Référence Nouvelle Licence 1 AN : B-ESS-L1</v>
      </c>
      <c r="F9" s="45"/>
      <c r="G9" s="17"/>
      <c r="H9" s="17" t="str">
        <f>"Référence Nouvelle Licence 2 ANS : "&amp;A7&amp;"-"&amp;"L2"</f>
        <v>Référence Nouvelle Licence 2 ANS : B-ESS-L2</v>
      </c>
      <c r="I9" s="17"/>
      <c r="J9" s="11"/>
      <c r="K9" s="45" t="str">
        <f>"Référence Nouvelle Licence 3 ANS : "&amp;A7&amp;"-"&amp;"L3"</f>
        <v>Référence Nouvelle Licence 3 ANS : B-ESS-L3</v>
      </c>
      <c r="L9" s="45"/>
      <c r="M9" s="17"/>
      <c r="N9" s="17"/>
    </row>
    <row r="10" spans="1:18" ht="10.15" customHeight="1">
      <c r="A10" s="11"/>
      <c r="B10" s="11"/>
      <c r="C10" s="11"/>
      <c r="D10" s="16"/>
      <c r="E10" s="35" t="s">
        <v>15</v>
      </c>
      <c r="F10" s="46" t="s">
        <v>16</v>
      </c>
      <c r="G10" s="85"/>
      <c r="H10" s="35" t="s">
        <v>15</v>
      </c>
      <c r="I10" s="46" t="s">
        <v>16</v>
      </c>
      <c r="J10" s="85"/>
      <c r="K10" s="35" t="s">
        <v>15</v>
      </c>
      <c r="L10" s="46" t="s">
        <v>16</v>
      </c>
      <c r="M10" s="87"/>
      <c r="N10" s="11"/>
    </row>
    <row r="11" spans="1:18" ht="10.15" customHeight="1">
      <c r="A11" s="11"/>
      <c r="B11" s="11"/>
      <c r="C11" s="11"/>
      <c r="D11" s="34" t="s">
        <v>37</v>
      </c>
      <c r="E11" s="37">
        <v>119</v>
      </c>
      <c r="F11" s="44" t="str">
        <f>A7&amp;"-L1-AA"</f>
        <v>B-ESS-L1-AA</v>
      </c>
      <c r="G11" s="85"/>
      <c r="H11" s="37">
        <v>214.2</v>
      </c>
      <c r="I11" s="44" t="str">
        <f>A7&amp;"-L2-AA"</f>
        <v>B-ESS-L2-AA</v>
      </c>
      <c r="J11" s="85"/>
      <c r="K11" s="37">
        <v>321.3</v>
      </c>
      <c r="L11" s="44" t="str">
        <f>A7&amp;"-L3-AA"</f>
        <v>B-ESS-L3-AA</v>
      </c>
      <c r="M11" s="43"/>
      <c r="N11" s="11"/>
      <c r="P11" s="142"/>
      <c r="Q11" s="142"/>
      <c r="R11" s="8"/>
    </row>
    <row r="12" spans="1:18" s="8" customFormat="1" ht="10.15" customHeight="1">
      <c r="A12" s="12"/>
      <c r="B12" s="12"/>
      <c r="C12" s="12"/>
      <c r="D12" s="34" t="s">
        <v>38</v>
      </c>
      <c r="E12" s="37">
        <v>199</v>
      </c>
      <c r="F12" s="44" t="str">
        <f>A7&amp;"-L1-AB"</f>
        <v>B-ESS-L1-AB</v>
      </c>
      <c r="G12" s="86"/>
      <c r="H12" s="37">
        <v>358.2</v>
      </c>
      <c r="I12" s="44" t="str">
        <f>A7&amp;"-L2-AB"</f>
        <v>B-ESS-L2-AB</v>
      </c>
      <c r="J12" s="86"/>
      <c r="K12" s="37">
        <v>537.29999999999995</v>
      </c>
      <c r="L12" s="44" t="str">
        <f>A7&amp;"-L3-AB"</f>
        <v>B-ESS-L3-AB</v>
      </c>
      <c r="M12" s="43"/>
      <c r="N12" s="12"/>
      <c r="P12" s="142"/>
      <c r="Q12" s="142"/>
    </row>
    <row r="13" spans="1:18" ht="10.15" customHeight="1">
      <c r="A13" s="12"/>
      <c r="B13" s="11"/>
      <c r="C13" s="11"/>
      <c r="D13" s="34" t="s">
        <v>39</v>
      </c>
      <c r="E13" s="37">
        <v>219</v>
      </c>
      <c r="F13" s="44" t="str">
        <f>A7&amp;"-L1-AC"</f>
        <v>B-ESS-L1-AC</v>
      </c>
      <c r="G13" s="85"/>
      <c r="H13" s="37">
        <v>394.2</v>
      </c>
      <c r="I13" s="44" t="str">
        <f>A7&amp;"-L2-AC"</f>
        <v>B-ESS-L2-AC</v>
      </c>
      <c r="J13" s="85"/>
      <c r="K13" s="37">
        <v>591.29999999999995</v>
      </c>
      <c r="L13" s="44" t="str">
        <f>A7&amp;"-L3-AC"</f>
        <v>B-ESS-L3-AC</v>
      </c>
      <c r="M13" s="43"/>
      <c r="N13" s="11"/>
      <c r="P13" s="142"/>
      <c r="Q13" s="142"/>
      <c r="R13" s="8"/>
    </row>
    <row r="14" spans="1:18" ht="10.15" customHeight="1">
      <c r="A14" s="11"/>
      <c r="B14" s="11"/>
      <c r="C14" s="11"/>
      <c r="D14" s="34" t="s">
        <v>40</v>
      </c>
      <c r="E14" s="37">
        <v>229</v>
      </c>
      <c r="F14" s="44" t="str">
        <f>A7&amp;"-L1-AD"</f>
        <v>B-ESS-L1-AD</v>
      </c>
      <c r="G14" s="85"/>
      <c r="H14" s="37">
        <v>412.2</v>
      </c>
      <c r="I14" s="44" t="str">
        <f>A7&amp;"-L2-AD"</f>
        <v>B-ESS-L2-AD</v>
      </c>
      <c r="J14" s="85"/>
      <c r="K14" s="37">
        <v>618.29999999999995</v>
      </c>
      <c r="L14" s="44" t="str">
        <f>A7&amp;"-L3-AD"</f>
        <v>B-ESS-L3-AD</v>
      </c>
      <c r="M14" s="43"/>
      <c r="N14" s="11"/>
      <c r="P14" s="142"/>
      <c r="Q14" s="142"/>
      <c r="R14" s="8"/>
    </row>
    <row r="15" spans="1:18" ht="10.15" customHeight="1">
      <c r="A15" s="11"/>
      <c r="B15" s="11"/>
      <c r="C15" s="11"/>
      <c r="D15" s="34" t="s">
        <v>17</v>
      </c>
      <c r="E15" s="41">
        <v>45.1</v>
      </c>
      <c r="F15" s="42" t="str">
        <f>A7&amp;"-L1-AE"</f>
        <v>B-ESS-L1-AE</v>
      </c>
      <c r="G15" s="85"/>
      <c r="H15" s="41">
        <v>81.23</v>
      </c>
      <c r="I15" s="42" t="str">
        <f>A7&amp;"-L2-AE"</f>
        <v>B-ESS-L2-AE</v>
      </c>
      <c r="J15" s="85"/>
      <c r="K15" s="41">
        <v>121.73</v>
      </c>
      <c r="L15" s="42" t="str">
        <f>A7&amp;"-L3-AE"</f>
        <v>B-ESS-L3-AE</v>
      </c>
      <c r="M15" s="43"/>
      <c r="N15" s="11"/>
      <c r="P15" s="142"/>
      <c r="Q15" s="142"/>
      <c r="R15" s="8"/>
    </row>
    <row r="16" spans="1:18" ht="10.15" customHeight="1">
      <c r="A16" s="11"/>
      <c r="B16" s="11"/>
      <c r="C16" s="11"/>
      <c r="D16" s="34"/>
      <c r="E16" s="38"/>
      <c r="F16" s="38"/>
      <c r="G16" s="39"/>
      <c r="H16" s="43"/>
      <c r="I16" s="40"/>
      <c r="J16" s="7"/>
      <c r="K16" s="40"/>
      <c r="L16" s="7"/>
      <c r="M16" s="43"/>
      <c r="N16" s="39"/>
      <c r="P16" s="142"/>
      <c r="Q16" s="142"/>
    </row>
    <row r="17" spans="1:18" ht="10.15" customHeight="1">
      <c r="A17" s="11"/>
      <c r="B17" s="11"/>
      <c r="C17" s="11"/>
      <c r="D17" s="34"/>
      <c r="E17" s="45" t="str">
        <f>"Référence Renouvellement 1 AN : "&amp;A7&amp;"-"&amp;"R1"</f>
        <v>Référence Renouvellement 1 AN : B-ESS-R1</v>
      </c>
      <c r="F17" s="45"/>
      <c r="G17" s="17"/>
      <c r="H17" s="45" t="str">
        <f>"Référence Renouvellement 2 ANS : "&amp;A7&amp;"-"&amp;"R2"</f>
        <v>Référence Renouvellement 2 ANS : B-ESS-R2</v>
      </c>
      <c r="I17" s="45"/>
      <c r="J17" s="11"/>
      <c r="K17" s="45" t="str">
        <f>"Référence Renouvellement 3 ANS : "&amp;A7&amp;"-"&amp;"R3"</f>
        <v>Référence Renouvellement 3 ANS : B-ESS-R3</v>
      </c>
      <c r="L17" s="45"/>
      <c r="M17" s="39"/>
      <c r="N17" s="17"/>
      <c r="P17" s="142"/>
      <c r="Q17" s="142"/>
    </row>
    <row r="18" spans="1:18" ht="10.15" customHeight="1">
      <c r="A18" s="11"/>
      <c r="B18" s="11"/>
      <c r="C18" s="11"/>
      <c r="D18" s="34"/>
      <c r="E18" s="35" t="s">
        <v>15</v>
      </c>
      <c r="F18" s="46" t="s">
        <v>16</v>
      </c>
      <c r="G18" s="85"/>
      <c r="H18" s="35" t="s">
        <v>15</v>
      </c>
      <c r="I18" s="46" t="s">
        <v>16</v>
      </c>
      <c r="J18" s="11"/>
      <c r="K18" s="35" t="s">
        <v>15</v>
      </c>
      <c r="L18" s="46" t="s">
        <v>16</v>
      </c>
      <c r="M18" s="17"/>
      <c r="N18" s="11"/>
      <c r="P18" s="142"/>
      <c r="Q18" s="142"/>
    </row>
    <row r="19" spans="1:18" ht="10.15" customHeight="1">
      <c r="A19" s="11"/>
      <c r="B19" s="11"/>
      <c r="C19" s="11"/>
      <c r="D19" s="34"/>
      <c r="E19" s="37">
        <v>119</v>
      </c>
      <c r="F19" s="44" t="str">
        <f>A7&amp;"-R1-AA"</f>
        <v>B-ESS-R1-AA</v>
      </c>
      <c r="G19" s="85"/>
      <c r="H19" s="37">
        <v>214.2</v>
      </c>
      <c r="I19" s="44" t="str">
        <f>A7&amp;"-R2-AA"</f>
        <v>B-ESS-R2-AA</v>
      </c>
      <c r="J19" s="11"/>
      <c r="K19" s="37">
        <v>321.3</v>
      </c>
      <c r="L19" s="44" t="str">
        <f>A7&amp;"-R3-AA"</f>
        <v>B-ESS-R3-AA</v>
      </c>
      <c r="M19" s="87"/>
      <c r="N19" s="11"/>
      <c r="P19" s="142"/>
      <c r="Q19" s="142"/>
    </row>
    <row r="20" spans="1:18" ht="10.15" customHeight="1">
      <c r="A20" s="11"/>
      <c r="B20" s="11"/>
      <c r="C20" s="11"/>
      <c r="D20" s="34" t="s">
        <v>37</v>
      </c>
      <c r="E20" s="37">
        <v>199</v>
      </c>
      <c r="F20" s="44" t="str">
        <f>A7&amp;"-R1-AB"</f>
        <v>B-ESS-R1-AB</v>
      </c>
      <c r="G20" s="85"/>
      <c r="H20" s="37">
        <v>358.2</v>
      </c>
      <c r="I20" s="44" t="str">
        <f>A7&amp;"-R2-AB"</f>
        <v>B-ESS-R2-AB</v>
      </c>
      <c r="J20" s="11"/>
      <c r="K20" s="37">
        <v>537.29999999999995</v>
      </c>
      <c r="L20" s="44" t="str">
        <f>A7&amp;"-R3-AB"</f>
        <v>B-ESS-R3-AB</v>
      </c>
      <c r="M20" s="43"/>
      <c r="N20" s="11"/>
      <c r="P20" s="142"/>
      <c r="Q20" s="142"/>
    </row>
    <row r="21" spans="1:18" ht="10.15" customHeight="1">
      <c r="A21" s="11"/>
      <c r="B21" s="11"/>
      <c r="C21" s="11"/>
      <c r="D21" s="34" t="s">
        <v>38</v>
      </c>
      <c r="E21" s="37">
        <v>219</v>
      </c>
      <c r="F21" s="44" t="str">
        <f>A7&amp;"-R1-AC"</f>
        <v>B-ESS-R1-AC</v>
      </c>
      <c r="G21" s="85"/>
      <c r="H21" s="37">
        <v>394.2</v>
      </c>
      <c r="I21" s="44" t="str">
        <f>A7&amp;"-R2-AC"</f>
        <v>B-ESS-R2-AC</v>
      </c>
      <c r="J21" s="11"/>
      <c r="K21" s="37">
        <v>591.29999999999995</v>
      </c>
      <c r="L21" s="44" t="str">
        <f>A7&amp;"-R3-AC"</f>
        <v>B-ESS-R3-AC</v>
      </c>
      <c r="M21" s="43"/>
      <c r="N21" s="11"/>
      <c r="P21" s="142"/>
      <c r="Q21" s="142"/>
    </row>
    <row r="22" spans="1:18" ht="10.15" customHeight="1">
      <c r="A22" s="11"/>
      <c r="B22" s="11"/>
      <c r="C22" s="11"/>
      <c r="D22" s="34" t="s">
        <v>39</v>
      </c>
      <c r="E22" s="37">
        <v>229</v>
      </c>
      <c r="F22" s="44" t="str">
        <f>A7&amp;"-R1-AD"</f>
        <v>B-ESS-R1-AD</v>
      </c>
      <c r="G22" s="85"/>
      <c r="H22" s="37">
        <v>412.2</v>
      </c>
      <c r="I22" s="44" t="str">
        <f>A7&amp;"-R2-AD"</f>
        <v>B-ESS-R2-AD</v>
      </c>
      <c r="J22" s="11"/>
      <c r="K22" s="37">
        <v>618.29999999999995</v>
      </c>
      <c r="L22" s="44" t="str">
        <f>A7&amp;"-R3-AD"</f>
        <v>B-ESS-R3-AD</v>
      </c>
      <c r="M22" s="43"/>
      <c r="N22" s="11"/>
      <c r="P22" s="142"/>
      <c r="Q22" s="142"/>
    </row>
    <row r="23" spans="1:18" ht="10.15" customHeight="1">
      <c r="A23" s="11"/>
      <c r="B23" s="11"/>
      <c r="C23" s="11"/>
      <c r="D23" s="34" t="s">
        <v>40</v>
      </c>
      <c r="E23" s="41">
        <v>45.1</v>
      </c>
      <c r="F23" s="42" t="str">
        <f>A7&amp;"-R1-AE"</f>
        <v>B-ESS-R1-AE</v>
      </c>
      <c r="G23" s="85"/>
      <c r="H23" s="41">
        <v>81.23</v>
      </c>
      <c r="I23" s="42" t="str">
        <f>A7&amp;"-R2-AE"</f>
        <v>B-ESS-R2-AE</v>
      </c>
      <c r="J23" s="11"/>
      <c r="K23" s="41">
        <v>121.73</v>
      </c>
      <c r="L23" s="42" t="str">
        <f>A7&amp;"-R3-AE"</f>
        <v>B-ESS-R3-AE</v>
      </c>
      <c r="M23" s="43"/>
      <c r="N23" s="11"/>
      <c r="P23" s="142"/>
      <c r="Q23" s="142"/>
    </row>
    <row r="24" spans="1:18" ht="11.1" customHeight="1">
      <c r="A24" s="11"/>
      <c r="B24" s="11"/>
      <c r="C24" s="11"/>
      <c r="D24" s="4"/>
      <c r="E24" s="4"/>
      <c r="F24" s="5"/>
      <c r="G24" s="5"/>
      <c r="H24" s="5"/>
      <c r="I24" s="5"/>
      <c r="J24" s="4"/>
      <c r="K24" s="4"/>
      <c r="L24" s="4"/>
      <c r="M24" s="5"/>
      <c r="N24" s="5"/>
      <c r="P24" s="142"/>
      <c r="Q24" s="142"/>
    </row>
    <row r="25" spans="1:18" ht="11.1" customHeight="1">
      <c r="A25" s="11"/>
      <c r="B25" s="11"/>
      <c r="C25" s="11"/>
      <c r="D25" s="4"/>
      <c r="E25" s="4"/>
      <c r="F25" s="5"/>
      <c r="G25" s="5"/>
      <c r="H25" s="5"/>
      <c r="I25" s="5"/>
      <c r="J25" s="4"/>
      <c r="K25" s="4"/>
      <c r="L25" s="4"/>
      <c r="M25" s="5"/>
      <c r="N25" s="5"/>
      <c r="P25" s="142"/>
      <c r="Q25" s="142"/>
    </row>
    <row r="26" spans="1:18" ht="11.1" customHeight="1">
      <c r="A26" s="11"/>
      <c r="B26" s="11"/>
      <c r="C26" s="11"/>
      <c r="D26" s="4"/>
      <c r="E26" s="4"/>
      <c r="F26" s="5"/>
      <c r="G26" s="5"/>
      <c r="H26" s="5"/>
      <c r="I26" s="5"/>
      <c r="J26" s="4"/>
      <c r="K26" s="4"/>
      <c r="L26" s="4"/>
      <c r="M26" s="5"/>
      <c r="N26" s="5"/>
      <c r="P26" s="142"/>
      <c r="Q26" s="142"/>
    </row>
    <row r="27" spans="1:18" s="136" customFormat="1" ht="20.100000000000001" customHeight="1">
      <c r="A27" s="132" t="s">
        <v>148</v>
      </c>
      <c r="B27" s="132"/>
      <c r="C27" s="133"/>
      <c r="D27" s="133"/>
      <c r="E27" s="133"/>
      <c r="F27" s="134"/>
      <c r="G27" s="134"/>
      <c r="H27" s="134"/>
      <c r="I27" s="134"/>
      <c r="J27" s="134"/>
      <c r="K27" s="134"/>
      <c r="L27" s="134"/>
      <c r="M27" s="134"/>
      <c r="N27" s="134"/>
      <c r="P27" s="142"/>
      <c r="Q27" s="142"/>
    </row>
    <row r="28" spans="1:18" s="15" customFormat="1" ht="15" customHeight="1">
      <c r="A28" s="33" t="s">
        <v>28</v>
      </c>
      <c r="B28" s="31" t="s">
        <v>111</v>
      </c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P28" s="142"/>
      <c r="Q28" s="142"/>
    </row>
    <row r="29" spans="1:18" s="15" customFormat="1" ht="15" customHeight="1">
      <c r="A29" s="33"/>
      <c r="B29" s="31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2"/>
      <c r="Q29" s="142"/>
    </row>
    <row r="30" spans="1:18" ht="11.1" customHeight="1">
      <c r="A30" s="50"/>
      <c r="B30" s="51"/>
      <c r="C30" s="52"/>
      <c r="D30" s="16"/>
      <c r="E30" s="45" t="str">
        <f>"Référence Nouvelle Licence 1 AN : "&amp;A28&amp;"-"&amp;"L1"</f>
        <v>Référence Nouvelle Licence 1 AN : B-ECOS-L1</v>
      </c>
      <c r="F30" s="45"/>
      <c r="G30" s="17"/>
      <c r="H30" s="17" t="str">
        <f>"Référence Nouvelle Licence 2 ANS : "&amp;A28&amp;"-"&amp;"L2"</f>
        <v>Référence Nouvelle Licence 2 ANS : B-ECOS-L2</v>
      </c>
      <c r="I30" s="17"/>
      <c r="J30" s="11"/>
      <c r="K30" s="45" t="str">
        <f>"Référence Nouvelle Licence 3 ANS : "&amp;A28&amp;"-"&amp;"L3"</f>
        <v>Référence Nouvelle Licence 3 ANS : B-ECOS-L3</v>
      </c>
      <c r="L30" s="45"/>
      <c r="M30" s="17"/>
      <c r="N30" s="17"/>
      <c r="P30" s="142"/>
      <c r="Q30" s="142"/>
    </row>
    <row r="31" spans="1:18" ht="10.15" customHeight="1">
      <c r="A31" s="11"/>
      <c r="B31" s="51"/>
      <c r="C31" s="11"/>
      <c r="D31" s="16"/>
      <c r="E31" s="35" t="s">
        <v>15</v>
      </c>
      <c r="F31" s="46" t="s">
        <v>16</v>
      </c>
      <c r="G31" s="85"/>
      <c r="H31" s="35" t="s">
        <v>15</v>
      </c>
      <c r="I31" s="46" t="s">
        <v>16</v>
      </c>
      <c r="J31" s="85"/>
      <c r="K31" s="35" t="s">
        <v>15</v>
      </c>
      <c r="L31" s="46" t="s">
        <v>16</v>
      </c>
      <c r="M31" s="11"/>
      <c r="N31" s="87"/>
      <c r="P31" s="142"/>
      <c r="Q31" s="142"/>
    </row>
    <row r="32" spans="1:18" ht="10.15" customHeight="1">
      <c r="A32" s="11"/>
      <c r="B32" s="11"/>
      <c r="C32" s="11"/>
      <c r="D32" s="53" t="s">
        <v>17</v>
      </c>
      <c r="E32" s="37">
        <v>22</v>
      </c>
      <c r="F32" s="44" t="str">
        <f>A28&amp;"-L1-AA"</f>
        <v>B-ECOS-L1-AA</v>
      </c>
      <c r="G32" s="85"/>
      <c r="H32" s="37">
        <v>39.6</v>
      </c>
      <c r="I32" s="44" t="str">
        <f>A28&amp;"-L2-AA"</f>
        <v>B-ECOS-L2-AA</v>
      </c>
      <c r="J32" s="85"/>
      <c r="K32" s="37">
        <v>59.4</v>
      </c>
      <c r="L32" s="44" t="str">
        <f>A28&amp;"-L3-AA"</f>
        <v>B-ECOS-L3-AA</v>
      </c>
      <c r="M32" s="11"/>
      <c r="N32" s="43"/>
      <c r="P32" s="142"/>
      <c r="Q32" s="142"/>
      <c r="R32" s="8"/>
    </row>
    <row r="33" spans="1:18" s="8" customFormat="1" ht="10.15" customHeight="1">
      <c r="A33" s="12"/>
      <c r="B33" s="12"/>
      <c r="C33" s="12"/>
      <c r="D33" s="34" t="s">
        <v>18</v>
      </c>
      <c r="E33" s="37">
        <v>22</v>
      </c>
      <c r="F33" s="44" t="str">
        <f>A28&amp;"-L1-AB"</f>
        <v>B-ECOS-L1-AB</v>
      </c>
      <c r="G33" s="86"/>
      <c r="H33" s="37">
        <v>39.6</v>
      </c>
      <c r="I33" s="44" t="str">
        <f>A28&amp;"-L2-AB"</f>
        <v>B-ECOS-L2-AB</v>
      </c>
      <c r="J33" s="86"/>
      <c r="K33" s="37">
        <v>59.4</v>
      </c>
      <c r="L33" s="44" t="str">
        <f>A28&amp;"-L3-AB"</f>
        <v>B-ECOS-L3-AB</v>
      </c>
      <c r="M33" s="12"/>
      <c r="N33" s="43"/>
      <c r="P33" s="142"/>
      <c r="Q33" s="142"/>
    </row>
    <row r="34" spans="1:18" ht="10.15" customHeight="1">
      <c r="A34" s="11"/>
      <c r="B34" s="11"/>
      <c r="C34" s="11"/>
      <c r="D34" s="34" t="s">
        <v>19</v>
      </c>
      <c r="E34" s="37">
        <v>22</v>
      </c>
      <c r="F34" s="44" t="str">
        <f>A28&amp;"-L1-AC"</f>
        <v>B-ECOS-L1-AC</v>
      </c>
      <c r="G34" s="85"/>
      <c r="H34" s="37">
        <v>39.6</v>
      </c>
      <c r="I34" s="44" t="str">
        <f>A28&amp;"-L2-AC"</f>
        <v>B-ECOS-L2-AC</v>
      </c>
      <c r="J34" s="85"/>
      <c r="K34" s="37">
        <v>59.4</v>
      </c>
      <c r="L34" s="44" t="str">
        <f>A28&amp;"-L3-AC"</f>
        <v>B-ECOS-L3-AC</v>
      </c>
      <c r="M34" s="11"/>
      <c r="N34" s="43"/>
      <c r="P34" s="142"/>
      <c r="Q34" s="142"/>
      <c r="R34" s="8"/>
    </row>
    <row r="35" spans="1:18" ht="10.15" customHeight="1">
      <c r="A35" s="11"/>
      <c r="B35" s="11"/>
      <c r="C35" s="11"/>
      <c r="D35" s="34" t="s">
        <v>20</v>
      </c>
      <c r="E35" s="41">
        <v>19</v>
      </c>
      <c r="F35" s="42" t="str">
        <f>A28&amp;"-L1-AD"</f>
        <v>B-ECOS-L1-AD</v>
      </c>
      <c r="G35" s="85"/>
      <c r="H35" s="41">
        <v>34.200000000000003</v>
      </c>
      <c r="I35" s="42" t="str">
        <f>A28&amp;"-L2-AD"</f>
        <v>B-ECOS-L2-AD</v>
      </c>
      <c r="J35" s="85"/>
      <c r="K35" s="41">
        <v>51.3</v>
      </c>
      <c r="L35" s="42" t="str">
        <f>A28&amp;"-L3-AD"</f>
        <v>B-ECOS-L3-AD</v>
      </c>
      <c r="M35" s="11"/>
      <c r="N35" s="43"/>
      <c r="P35" s="142"/>
      <c r="Q35" s="142"/>
      <c r="R35" s="8"/>
    </row>
    <row r="36" spans="1:18" ht="10.15" customHeight="1">
      <c r="A36" s="11"/>
      <c r="B36" s="11"/>
      <c r="C36" s="11"/>
      <c r="D36" s="34"/>
      <c r="E36" s="38"/>
      <c r="F36" s="38"/>
      <c r="G36" s="39"/>
      <c r="H36" s="43"/>
      <c r="I36" s="40"/>
      <c r="J36" s="7"/>
      <c r="K36" s="40"/>
      <c r="L36" s="7"/>
      <c r="M36" s="39"/>
      <c r="N36" s="43"/>
      <c r="P36" s="142"/>
      <c r="Q36" s="142"/>
      <c r="R36" s="8"/>
    </row>
    <row r="37" spans="1:18" ht="10.15" customHeight="1">
      <c r="A37" s="11"/>
      <c r="B37" s="11"/>
      <c r="C37" s="11"/>
      <c r="D37" s="34"/>
      <c r="E37" s="45" t="str">
        <f>"Référence Renouvellement 1 AN : "&amp;A28&amp;"-"&amp;"R1"</f>
        <v>Référence Renouvellement 1 AN : B-ECOS-R1</v>
      </c>
      <c r="F37" s="45"/>
      <c r="G37" s="17"/>
      <c r="H37" s="45" t="str">
        <f>"Référence Renouvellement 2 ANS : "&amp;A28&amp;"-"&amp;"R2"</f>
        <v>Référence Renouvellement 2 ANS : B-ECOS-R2</v>
      </c>
      <c r="I37" s="45"/>
      <c r="J37" s="11"/>
      <c r="K37" s="45" t="str">
        <f>"Référence Renouvellement 3 ANS : "&amp;A28&amp;"-"&amp;"R3"</f>
        <v>Référence Renouvellement 3 ANS : B-ECOS-R3</v>
      </c>
      <c r="L37" s="45"/>
      <c r="M37" s="17"/>
      <c r="N37" s="17"/>
      <c r="P37" s="142"/>
      <c r="Q37" s="142"/>
    </row>
    <row r="38" spans="1:18" ht="10.15" customHeight="1">
      <c r="A38" s="11"/>
      <c r="B38" s="11"/>
      <c r="C38" s="11"/>
      <c r="D38" s="34"/>
      <c r="E38" s="35" t="s">
        <v>15</v>
      </c>
      <c r="F38" s="46" t="s">
        <v>16</v>
      </c>
      <c r="G38" s="85"/>
      <c r="H38" s="35" t="s">
        <v>15</v>
      </c>
      <c r="I38" s="46" t="s">
        <v>16</v>
      </c>
      <c r="J38" s="11"/>
      <c r="K38" s="35" t="s">
        <v>15</v>
      </c>
      <c r="L38" s="46" t="s">
        <v>16</v>
      </c>
      <c r="M38" s="11"/>
      <c r="N38" s="87"/>
      <c r="P38" s="142"/>
      <c r="Q38" s="142"/>
    </row>
    <row r="39" spans="1:18" ht="10.15" customHeight="1">
      <c r="A39" s="11"/>
      <c r="B39" s="11"/>
      <c r="C39" s="11"/>
      <c r="D39" s="53" t="s">
        <v>17</v>
      </c>
      <c r="E39" s="37">
        <v>22</v>
      </c>
      <c r="F39" s="44" t="str">
        <f>A28&amp;"-R1-AA"</f>
        <v>B-ECOS-R1-AA</v>
      </c>
      <c r="G39" s="85"/>
      <c r="H39" s="37">
        <v>39.6</v>
      </c>
      <c r="I39" s="44" t="str">
        <f>A28&amp;"-R2-AA"</f>
        <v>B-ECOS-R2-AA</v>
      </c>
      <c r="J39" s="11"/>
      <c r="K39" s="37">
        <v>59.4</v>
      </c>
      <c r="L39" s="44" t="str">
        <f>A28&amp;"-R3-AA"</f>
        <v>B-ECOS-R3-AA</v>
      </c>
      <c r="M39" s="11"/>
      <c r="N39" s="43"/>
      <c r="P39" s="142"/>
      <c r="Q39" s="142"/>
    </row>
    <row r="40" spans="1:18" ht="10.15" customHeight="1">
      <c r="A40" s="11"/>
      <c r="B40" s="11"/>
      <c r="C40" s="11"/>
      <c r="D40" s="34" t="s">
        <v>18</v>
      </c>
      <c r="E40" s="37">
        <v>22</v>
      </c>
      <c r="F40" s="44" t="str">
        <f>A28&amp;"-R1-AB"</f>
        <v>B-ECOS-R1-AB</v>
      </c>
      <c r="G40" s="85"/>
      <c r="H40" s="37">
        <v>39.6</v>
      </c>
      <c r="I40" s="44" t="str">
        <f>A28&amp;"-R2-AB"</f>
        <v>B-ECOS-R2-AB</v>
      </c>
      <c r="J40" s="11"/>
      <c r="K40" s="37">
        <v>59.4</v>
      </c>
      <c r="L40" s="44" t="str">
        <f>A28&amp;"-R3-AB"</f>
        <v>B-ECOS-R3-AB</v>
      </c>
      <c r="M40" s="11"/>
      <c r="N40" s="43"/>
      <c r="P40" s="142"/>
      <c r="Q40" s="142"/>
    </row>
    <row r="41" spans="1:18" ht="10.15" customHeight="1">
      <c r="A41" s="11"/>
      <c r="B41" s="11"/>
      <c r="C41" s="11"/>
      <c r="D41" s="34" t="s">
        <v>19</v>
      </c>
      <c r="E41" s="37">
        <v>22</v>
      </c>
      <c r="F41" s="44" t="str">
        <f>A28&amp;"-R1-AC"</f>
        <v>B-ECOS-R1-AC</v>
      </c>
      <c r="G41" s="85"/>
      <c r="H41" s="37">
        <v>39.6</v>
      </c>
      <c r="I41" s="44" t="str">
        <f>A28&amp;"-R2-AC"</f>
        <v>B-ECOS-R2-AC</v>
      </c>
      <c r="J41" s="11"/>
      <c r="K41" s="37">
        <v>59.4</v>
      </c>
      <c r="L41" s="44" t="str">
        <f>A28&amp;"-R3-AC"</f>
        <v>B-ECOS-R3-AC</v>
      </c>
      <c r="M41" s="11"/>
      <c r="N41" s="43"/>
      <c r="P41" s="142"/>
      <c r="Q41" s="142"/>
    </row>
    <row r="42" spans="1:18" ht="10.15" customHeight="1">
      <c r="A42" s="11"/>
      <c r="B42" s="11"/>
      <c r="C42" s="11"/>
      <c r="D42" s="34" t="s">
        <v>20</v>
      </c>
      <c r="E42" s="41">
        <v>19</v>
      </c>
      <c r="F42" s="42" t="str">
        <f>A28&amp;"-R1-AD"</f>
        <v>B-ECOS-R1-AD</v>
      </c>
      <c r="G42" s="85"/>
      <c r="H42" s="41">
        <v>34.200000000000003</v>
      </c>
      <c r="I42" s="42" t="str">
        <f>A28&amp;"-R2-AD"</f>
        <v>B-ECOS-R2-AD</v>
      </c>
      <c r="J42" s="11"/>
      <c r="K42" s="41">
        <v>51.3</v>
      </c>
      <c r="L42" s="42" t="str">
        <f>A28&amp;"-R3-AD"</f>
        <v>B-ECOS-R3-AD</v>
      </c>
      <c r="M42" s="11"/>
      <c r="N42" s="43"/>
      <c r="P42" s="142"/>
      <c r="Q42" s="142"/>
    </row>
    <row r="43" spans="1:18" ht="11.1" customHeight="1">
      <c r="A43" s="11"/>
      <c r="B43" s="11"/>
      <c r="C43" s="11"/>
      <c r="D43" s="4"/>
      <c r="E43" s="4"/>
      <c r="F43" s="5"/>
      <c r="G43" s="5"/>
      <c r="H43" s="5"/>
      <c r="I43" s="5"/>
      <c r="J43" s="4"/>
      <c r="K43" s="4"/>
      <c r="L43" s="4"/>
      <c r="M43" s="5"/>
      <c r="N43" s="5"/>
      <c r="P43" s="142"/>
      <c r="Q43" s="142"/>
    </row>
    <row r="44" spans="1:18" s="136" customFormat="1" ht="20.100000000000001" customHeight="1">
      <c r="A44" s="132" t="s">
        <v>149</v>
      </c>
      <c r="B44" s="132"/>
      <c r="C44" s="133"/>
      <c r="D44" s="133"/>
      <c r="E44" s="133"/>
      <c r="F44" s="134"/>
      <c r="G44" s="134"/>
      <c r="H44" s="134"/>
      <c r="I44" s="134"/>
      <c r="J44" s="134"/>
      <c r="K44" s="134"/>
      <c r="L44" s="134"/>
      <c r="M44" s="134"/>
      <c r="N44" s="134"/>
      <c r="P44" s="142"/>
      <c r="Q44" s="142"/>
    </row>
    <row r="45" spans="1:18" s="15" customFormat="1" ht="15" customHeight="1">
      <c r="A45" s="33" t="s">
        <v>29</v>
      </c>
      <c r="B45" s="31" t="s">
        <v>110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P45" s="142"/>
      <c r="Q45" s="142"/>
    </row>
    <row r="46" spans="1:18" s="15" customFormat="1" ht="15" customHeight="1">
      <c r="A46" s="33"/>
      <c r="B46" s="31"/>
      <c r="C46" s="13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P46" s="142"/>
      <c r="Q46" s="142"/>
    </row>
    <row r="47" spans="1:18" ht="11.1" customHeight="1">
      <c r="A47" s="50"/>
      <c r="B47" s="51"/>
      <c r="C47" s="52"/>
      <c r="D47" s="16"/>
      <c r="E47" s="45" t="str">
        <f>"Référence Nouvelle Licence 1 AN : "&amp;A45&amp;"-"&amp;"L1"</f>
        <v>Référence Nouvelle Licence 1 AN : B-ESA-L1</v>
      </c>
      <c r="F47" s="45"/>
      <c r="G47" s="17"/>
      <c r="H47" s="17" t="str">
        <f>"Référence Nouvelle Licence 2 ANS : "&amp;A45&amp;"-"&amp;"L2"</f>
        <v>Référence Nouvelle Licence 2 ANS : B-ESA-L2</v>
      </c>
      <c r="I47" s="17"/>
      <c r="J47" s="11"/>
      <c r="K47" s="45" t="str">
        <f>"Référence Nouvelle Licence 3 ANS : "&amp;A45&amp;"-"&amp;"L3"</f>
        <v>Référence Nouvelle Licence 3 ANS : B-ESA-L3</v>
      </c>
      <c r="L47" s="45"/>
      <c r="M47" s="17"/>
      <c r="N47" s="17"/>
      <c r="P47" s="142"/>
      <c r="Q47" s="142"/>
    </row>
    <row r="48" spans="1:18" ht="10.15" customHeight="1">
      <c r="A48" s="11"/>
      <c r="B48" s="11"/>
      <c r="C48" s="11"/>
      <c r="D48" s="16"/>
      <c r="E48" s="35" t="s">
        <v>15</v>
      </c>
      <c r="F48" s="46" t="s">
        <v>16</v>
      </c>
      <c r="G48" s="85"/>
      <c r="H48" s="35" t="s">
        <v>15</v>
      </c>
      <c r="I48" s="46" t="s">
        <v>16</v>
      </c>
      <c r="J48" s="85"/>
      <c r="K48" s="35" t="s">
        <v>15</v>
      </c>
      <c r="L48" s="46" t="s">
        <v>16</v>
      </c>
      <c r="M48" s="11"/>
      <c r="N48" s="87"/>
      <c r="P48" s="142"/>
      <c r="Q48" s="142"/>
      <c r="R48" s="8"/>
    </row>
    <row r="49" spans="1:18" ht="10.15" customHeight="1">
      <c r="A49" s="11"/>
      <c r="B49" s="51"/>
      <c r="C49" s="11"/>
      <c r="D49" s="53" t="s">
        <v>17</v>
      </c>
      <c r="E49" s="37">
        <v>26.7</v>
      </c>
      <c r="F49" s="44" t="str">
        <f>A45&amp;"-L1-AA"</f>
        <v>B-ESA-L1-AA</v>
      </c>
      <c r="G49" s="85"/>
      <c r="H49" s="37">
        <v>48.06</v>
      </c>
      <c r="I49" s="44" t="str">
        <f>A45&amp;"-L2-AA"</f>
        <v>B-ESA-L2-AA</v>
      </c>
      <c r="J49" s="85"/>
      <c r="K49" s="37">
        <v>72.09</v>
      </c>
      <c r="L49" s="44" t="str">
        <f>A45&amp;"-L3-AA"</f>
        <v>B-ESA-L3-AA</v>
      </c>
      <c r="M49" s="11"/>
      <c r="N49" s="43"/>
      <c r="P49" s="142"/>
      <c r="Q49" s="142"/>
      <c r="R49" s="8"/>
    </row>
    <row r="50" spans="1:18" s="8" customFormat="1" ht="10.15" customHeight="1">
      <c r="A50" s="12"/>
      <c r="B50" s="12"/>
      <c r="C50" s="12"/>
      <c r="D50" s="34" t="s">
        <v>18</v>
      </c>
      <c r="E50" s="37">
        <v>26.7</v>
      </c>
      <c r="F50" s="44" t="str">
        <f>A45&amp;"-L1-AB"</f>
        <v>B-ESA-L1-AB</v>
      </c>
      <c r="G50" s="86"/>
      <c r="H50" s="37">
        <v>48.06</v>
      </c>
      <c r="I50" s="44" t="str">
        <f>A45&amp;"-L2-AB"</f>
        <v>B-ESA-L2-AB</v>
      </c>
      <c r="J50" s="86"/>
      <c r="K50" s="37">
        <v>72.09</v>
      </c>
      <c r="L50" s="44" t="str">
        <f>A45&amp;"-L3-AB"</f>
        <v>B-ESA-L3-AB</v>
      </c>
      <c r="M50" s="12"/>
      <c r="N50" s="43"/>
      <c r="P50" s="142"/>
      <c r="Q50" s="142"/>
    </row>
    <row r="51" spans="1:18" ht="10.15" customHeight="1">
      <c r="A51" s="11"/>
      <c r="B51" s="11"/>
      <c r="C51" s="11"/>
      <c r="D51" s="34" t="s">
        <v>19</v>
      </c>
      <c r="E51" s="37">
        <v>26.7</v>
      </c>
      <c r="F51" s="44" t="str">
        <f>A45&amp;"-L1-AC"</f>
        <v>B-ESA-L1-AC</v>
      </c>
      <c r="G51" s="85"/>
      <c r="H51" s="37">
        <v>48.06</v>
      </c>
      <c r="I51" s="44" t="str">
        <f>A45&amp;"-L2-AC"</f>
        <v>B-ESA-L2-AC</v>
      </c>
      <c r="J51" s="85"/>
      <c r="K51" s="37">
        <v>72.09</v>
      </c>
      <c r="L51" s="44" t="str">
        <f>A45&amp;"-L3-AC"</f>
        <v>B-ESA-L3-AC</v>
      </c>
      <c r="M51" s="11"/>
      <c r="N51" s="43"/>
      <c r="P51" s="142"/>
      <c r="Q51" s="142"/>
      <c r="R51" s="8"/>
    </row>
    <row r="52" spans="1:18" ht="10.15" customHeight="1">
      <c r="A52" s="11"/>
      <c r="B52" s="11"/>
      <c r="C52" s="11"/>
      <c r="D52" s="34" t="s">
        <v>20</v>
      </c>
      <c r="E52" s="41">
        <v>22.8</v>
      </c>
      <c r="F52" s="42" t="str">
        <f>A45&amp;"-L1-AD"</f>
        <v>B-ESA-L1-AD</v>
      </c>
      <c r="G52" s="85"/>
      <c r="H52" s="41">
        <v>41</v>
      </c>
      <c r="I52" s="42" t="str">
        <f>A45&amp;"-L2-AD"</f>
        <v>B-ESA-L2-AD</v>
      </c>
      <c r="J52" s="85"/>
      <c r="K52" s="41">
        <v>61.55</v>
      </c>
      <c r="L52" s="42" t="str">
        <f>A45&amp;"-L3-AD"</f>
        <v>B-ESA-L3-AD</v>
      </c>
      <c r="M52" s="11"/>
      <c r="N52" s="43"/>
      <c r="P52" s="142"/>
      <c r="Q52" s="142"/>
      <c r="R52" s="8"/>
    </row>
    <row r="53" spans="1:18" ht="10.15" customHeight="1">
      <c r="A53" s="11"/>
      <c r="B53" s="11"/>
      <c r="C53" s="11"/>
      <c r="D53" s="34"/>
      <c r="E53" s="38"/>
      <c r="F53" s="38"/>
      <c r="G53" s="39"/>
      <c r="H53" s="43"/>
      <c r="I53" s="40"/>
      <c r="J53" s="7"/>
      <c r="K53" s="40"/>
      <c r="L53" s="7"/>
      <c r="M53" s="39"/>
      <c r="N53" s="43"/>
      <c r="P53" s="142"/>
      <c r="Q53" s="142"/>
    </row>
    <row r="54" spans="1:18" ht="10.15" customHeight="1">
      <c r="A54" s="11"/>
      <c r="B54" s="11"/>
      <c r="C54" s="11"/>
      <c r="D54" s="34"/>
      <c r="E54" s="45" t="str">
        <f>"Référence Renouvellement 1 AN : "&amp;A45&amp;"-"&amp;"R1"</f>
        <v>Référence Renouvellement 1 AN : B-ESA-R1</v>
      </c>
      <c r="F54" s="45"/>
      <c r="G54" s="17"/>
      <c r="H54" s="45" t="str">
        <f>"Référence Renouvellement 2 ANS : "&amp;A45&amp;"-"&amp;"R2"</f>
        <v>Référence Renouvellement 2 ANS : B-ESA-R2</v>
      </c>
      <c r="I54" s="45"/>
      <c r="J54" s="11"/>
      <c r="K54" s="45" t="str">
        <f>"Référence Renouvellement 3 ANS : "&amp;A45&amp;"-"&amp;"R3"</f>
        <v>Référence Renouvellement 3 ANS : B-ESA-R3</v>
      </c>
      <c r="L54" s="45"/>
      <c r="M54" s="17"/>
      <c r="N54" s="17"/>
      <c r="P54" s="142"/>
      <c r="Q54" s="142"/>
    </row>
    <row r="55" spans="1:18" ht="10.15" customHeight="1">
      <c r="A55" s="11"/>
      <c r="B55" s="11"/>
      <c r="C55" s="11"/>
      <c r="D55" s="34"/>
      <c r="E55" s="35" t="s">
        <v>15</v>
      </c>
      <c r="F55" s="46" t="s">
        <v>16</v>
      </c>
      <c r="G55" s="85"/>
      <c r="H55" s="35" t="s">
        <v>15</v>
      </c>
      <c r="I55" s="46" t="s">
        <v>16</v>
      </c>
      <c r="J55" s="11"/>
      <c r="K55" s="35" t="s">
        <v>15</v>
      </c>
      <c r="L55" s="46" t="s">
        <v>16</v>
      </c>
      <c r="M55" s="11"/>
      <c r="N55" s="87"/>
      <c r="P55" s="142"/>
      <c r="Q55" s="142"/>
    </row>
    <row r="56" spans="1:18" ht="10.15" customHeight="1">
      <c r="A56" s="11"/>
      <c r="B56" s="11"/>
      <c r="C56" s="11"/>
      <c r="D56" s="53" t="s">
        <v>17</v>
      </c>
      <c r="E56" s="37">
        <v>26.7</v>
      </c>
      <c r="F56" s="44" t="str">
        <f>A45&amp;"-R1-AA"</f>
        <v>B-ESA-R1-AA</v>
      </c>
      <c r="G56" s="85"/>
      <c r="H56" s="37">
        <v>48.06</v>
      </c>
      <c r="I56" s="44" t="str">
        <f>A45&amp;"-R2-AA"</f>
        <v>B-ESA-R2-AA</v>
      </c>
      <c r="J56" s="11"/>
      <c r="K56" s="37">
        <v>72.09</v>
      </c>
      <c r="L56" s="44" t="str">
        <f>A45&amp;"-R3-AA"</f>
        <v>B-ESA-R3-AA</v>
      </c>
      <c r="M56" s="11"/>
      <c r="N56" s="43"/>
      <c r="P56" s="142"/>
      <c r="Q56" s="142"/>
    </row>
    <row r="57" spans="1:18" ht="10.15" customHeight="1">
      <c r="A57" s="11"/>
      <c r="B57" s="11"/>
      <c r="C57" s="11"/>
      <c r="D57" s="34" t="s">
        <v>18</v>
      </c>
      <c r="E57" s="37">
        <v>26.7</v>
      </c>
      <c r="F57" s="44" t="str">
        <f>A45&amp;"-R1-AB"</f>
        <v>B-ESA-R1-AB</v>
      </c>
      <c r="G57" s="85"/>
      <c r="H57" s="37">
        <v>48.06</v>
      </c>
      <c r="I57" s="44" t="str">
        <f>A45&amp;"-R2-AB"</f>
        <v>B-ESA-R2-AB</v>
      </c>
      <c r="J57" s="11"/>
      <c r="K57" s="37">
        <v>72.09</v>
      </c>
      <c r="L57" s="44" t="str">
        <f>A45&amp;"-R3-AB"</f>
        <v>B-ESA-R3-AB</v>
      </c>
      <c r="M57" s="11"/>
      <c r="N57" s="43"/>
      <c r="P57" s="142"/>
      <c r="Q57" s="142"/>
    </row>
    <row r="58" spans="1:18" ht="10.15" customHeight="1">
      <c r="A58" s="11"/>
      <c r="B58" s="11"/>
      <c r="C58" s="11"/>
      <c r="D58" s="34" t="s">
        <v>19</v>
      </c>
      <c r="E58" s="37">
        <v>26.7</v>
      </c>
      <c r="F58" s="44" t="str">
        <f>A45&amp;"-R1-AC"</f>
        <v>B-ESA-R1-AC</v>
      </c>
      <c r="G58" s="85"/>
      <c r="H58" s="37">
        <v>48.06</v>
      </c>
      <c r="I58" s="44" t="str">
        <f>A45&amp;"-R2-AC"</f>
        <v>B-ESA-R2-AC</v>
      </c>
      <c r="J58" s="11"/>
      <c r="K58" s="37">
        <v>72.09</v>
      </c>
      <c r="L58" s="44" t="str">
        <f>A45&amp;"-R3-AC"</f>
        <v>B-ESA-R3-AC</v>
      </c>
      <c r="M58" s="11"/>
      <c r="N58" s="43"/>
      <c r="P58" s="142"/>
      <c r="Q58" s="142"/>
    </row>
    <row r="59" spans="1:18" ht="10.15" customHeight="1">
      <c r="A59" s="11"/>
      <c r="B59" s="11"/>
      <c r="C59" s="11"/>
      <c r="D59" s="34" t="s">
        <v>20</v>
      </c>
      <c r="E59" s="41">
        <v>22.8</v>
      </c>
      <c r="F59" s="42" t="str">
        <f>A45&amp;"-R1-AD"</f>
        <v>B-ESA-R1-AD</v>
      </c>
      <c r="G59" s="85"/>
      <c r="H59" s="41">
        <v>41</v>
      </c>
      <c r="I59" s="42" t="str">
        <f>A45&amp;"-R2-AD"</f>
        <v>B-ESA-R2-AD</v>
      </c>
      <c r="J59" s="11"/>
      <c r="K59" s="41">
        <v>61.55</v>
      </c>
      <c r="L59" s="42" t="str">
        <f>A45&amp;"-R3-AD"</f>
        <v>B-ESA-R3-AD</v>
      </c>
      <c r="M59" s="11"/>
      <c r="N59" s="43"/>
      <c r="P59" s="142"/>
      <c r="Q59" s="142"/>
    </row>
    <row r="60" spans="1:18" ht="11.1" customHeight="1">
      <c r="A60" s="11"/>
      <c r="B60" s="11"/>
      <c r="C60" s="11"/>
      <c r="D60" s="4"/>
      <c r="E60" s="4"/>
      <c r="F60" s="5"/>
      <c r="G60" s="5"/>
      <c r="H60" s="5"/>
      <c r="I60" s="5"/>
      <c r="J60" s="4"/>
      <c r="K60" s="4"/>
      <c r="L60" s="4"/>
      <c r="M60" s="5"/>
      <c r="N60" s="5"/>
      <c r="P60" s="142"/>
      <c r="Q60" s="142"/>
    </row>
    <row r="61" spans="1:18" s="136" customFormat="1" ht="20.100000000000001" customHeight="1">
      <c r="A61" s="132" t="s">
        <v>150</v>
      </c>
      <c r="B61" s="132"/>
      <c r="C61" s="133"/>
      <c r="D61" s="133"/>
      <c r="E61" s="133"/>
      <c r="F61" s="134"/>
      <c r="G61" s="134"/>
      <c r="H61" s="134"/>
      <c r="I61" s="134"/>
      <c r="J61" s="134"/>
      <c r="K61" s="134"/>
      <c r="L61" s="134"/>
      <c r="M61" s="134"/>
      <c r="N61" s="134"/>
      <c r="P61" s="142"/>
      <c r="Q61" s="142"/>
    </row>
    <row r="62" spans="1:18" s="15" customFormat="1" ht="15" customHeight="1">
      <c r="A62" s="33" t="s">
        <v>30</v>
      </c>
      <c r="B62" s="31" t="s">
        <v>31</v>
      </c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P62" s="142"/>
      <c r="Q62" s="142"/>
    </row>
    <row r="63" spans="1:18" s="15" customFormat="1" ht="15" customHeight="1">
      <c r="A63" s="33"/>
      <c r="B63" s="31"/>
      <c r="C63" s="13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2"/>
      <c r="Q63" s="142"/>
    </row>
    <row r="64" spans="1:18" ht="11.1" customHeight="1">
      <c r="A64" s="50"/>
      <c r="B64" s="51"/>
      <c r="C64" s="52"/>
      <c r="D64" s="16"/>
      <c r="E64" s="45" t="str">
        <f>"Référence Nouvelle Licence 1 AN : "&amp;A62&amp;"-"&amp;"L1"</f>
        <v>Référence Nouvelle Licence 1 AN : B-EMSB-L1</v>
      </c>
      <c r="F64" s="45"/>
      <c r="G64" s="17"/>
      <c r="H64" s="17" t="str">
        <f>"Référence Nouvelle Licence 2 ANS : "&amp;A62&amp;"-"&amp;"L2"</f>
        <v>Référence Nouvelle Licence 2 ANS : B-EMSB-L2</v>
      </c>
      <c r="I64" s="17"/>
      <c r="J64" s="11"/>
      <c r="K64" s="45" t="str">
        <f>"Référence Nouvelle Licence 3 ANS : "&amp;A62&amp;"-"&amp;"L3"</f>
        <v>Référence Nouvelle Licence 3 ANS : B-EMSB-L3</v>
      </c>
      <c r="L64" s="45"/>
      <c r="M64" s="17"/>
      <c r="N64" s="17"/>
      <c r="P64" s="142"/>
      <c r="Q64" s="142"/>
    </row>
    <row r="65" spans="1:18" ht="10.15" customHeight="1">
      <c r="A65" s="11"/>
      <c r="B65" s="11"/>
      <c r="C65" s="11"/>
      <c r="D65" s="16"/>
      <c r="E65" s="35" t="s">
        <v>15</v>
      </c>
      <c r="F65" s="46" t="s">
        <v>16</v>
      </c>
      <c r="G65" s="85"/>
      <c r="H65" s="35" t="s">
        <v>15</v>
      </c>
      <c r="I65" s="46" t="s">
        <v>16</v>
      </c>
      <c r="J65" s="85"/>
      <c r="K65" s="35" t="s">
        <v>15</v>
      </c>
      <c r="L65" s="46" t="s">
        <v>16</v>
      </c>
      <c r="M65" s="11"/>
      <c r="N65" s="87"/>
      <c r="P65" s="142"/>
      <c r="Q65" s="142"/>
    </row>
    <row r="66" spans="1:18" ht="10.15" customHeight="1">
      <c r="A66" s="11"/>
      <c r="B66" s="11"/>
      <c r="C66" s="11"/>
      <c r="D66" s="53" t="s">
        <v>17</v>
      </c>
      <c r="E66" s="37">
        <v>23.4</v>
      </c>
      <c r="F66" s="44" t="str">
        <f>A62&amp;"-L1-AA"</f>
        <v>B-EMSB-L1-AA</v>
      </c>
      <c r="G66" s="85"/>
      <c r="H66" s="37">
        <v>42.1</v>
      </c>
      <c r="I66" s="44" t="str">
        <f>A62&amp;"-L2-AA"</f>
        <v>B-EMSB-L2-AA</v>
      </c>
      <c r="J66" s="85"/>
      <c r="K66" s="37">
        <v>63.15</v>
      </c>
      <c r="L66" s="44" t="str">
        <f>A62&amp;"-L3-AA"</f>
        <v>B-EMSB-L3-AA</v>
      </c>
      <c r="M66" s="11"/>
      <c r="N66" s="43"/>
      <c r="P66" s="142"/>
      <c r="Q66" s="142"/>
      <c r="R66" s="8"/>
    </row>
    <row r="67" spans="1:18" s="8" customFormat="1" ht="10.15" customHeight="1">
      <c r="A67" s="12"/>
      <c r="B67" s="12"/>
      <c r="C67" s="12"/>
      <c r="D67" s="34" t="s">
        <v>18</v>
      </c>
      <c r="E67" s="37">
        <v>19.899999999999999</v>
      </c>
      <c r="F67" s="44" t="str">
        <f>A62&amp;"-L1-AB"</f>
        <v>B-EMSB-L1-AB</v>
      </c>
      <c r="G67" s="86"/>
      <c r="H67" s="37">
        <v>35.85</v>
      </c>
      <c r="I67" s="44" t="str">
        <f>A62&amp;"-L2-AB"</f>
        <v>B-EMSB-L2-AB</v>
      </c>
      <c r="J67" s="86"/>
      <c r="K67" s="37">
        <v>53.71</v>
      </c>
      <c r="L67" s="44" t="str">
        <f>A62&amp;"-L3-AB"</f>
        <v>B-EMSB-L3-AB</v>
      </c>
      <c r="M67" s="12"/>
      <c r="N67" s="43"/>
      <c r="P67" s="142"/>
      <c r="Q67" s="142"/>
    </row>
    <row r="68" spans="1:18" ht="10.15" customHeight="1">
      <c r="A68" s="11"/>
      <c r="B68" s="11"/>
      <c r="C68" s="11"/>
      <c r="D68" s="34" t="s">
        <v>19</v>
      </c>
      <c r="E68" s="37">
        <v>17.600000000000001</v>
      </c>
      <c r="F68" s="44" t="str">
        <f>A62&amp;"-L1-AC"</f>
        <v>B-EMSB-L1-AC</v>
      </c>
      <c r="G68" s="85"/>
      <c r="H68" s="37">
        <v>31.66</v>
      </c>
      <c r="I68" s="44" t="str">
        <f>A62&amp;"-L2-AC"</f>
        <v>B-EMSB-L2-AC</v>
      </c>
      <c r="J68" s="85"/>
      <c r="K68" s="37">
        <v>47.55</v>
      </c>
      <c r="L68" s="44" t="str">
        <f>A62&amp;"-L3-AC"</f>
        <v>B-EMSB-L3-AC</v>
      </c>
      <c r="M68" s="11"/>
      <c r="N68" s="43"/>
      <c r="P68" s="142"/>
      <c r="Q68" s="142"/>
      <c r="R68" s="8"/>
    </row>
    <row r="69" spans="1:18" ht="10.15" customHeight="1">
      <c r="A69" s="11"/>
      <c r="B69" s="11"/>
      <c r="C69" s="11"/>
      <c r="D69" s="34" t="s">
        <v>20</v>
      </c>
      <c r="E69" s="41">
        <v>16.399999999999999</v>
      </c>
      <c r="F69" s="42" t="str">
        <f>A62&amp;"-L1-AD"</f>
        <v>B-EMSB-L1-AD</v>
      </c>
      <c r="G69" s="85"/>
      <c r="H69" s="41">
        <v>29.5</v>
      </c>
      <c r="I69" s="42" t="str">
        <f>A62&amp;"-L2-AD"</f>
        <v>B-EMSB-L2-AD</v>
      </c>
      <c r="J69" s="85"/>
      <c r="K69" s="41">
        <v>44.31</v>
      </c>
      <c r="L69" s="42" t="str">
        <f>A62&amp;"-L3-AD"</f>
        <v>B-EMSB-L3-AD</v>
      </c>
      <c r="M69" s="11"/>
      <c r="N69" s="43"/>
      <c r="P69" s="142"/>
      <c r="Q69" s="142"/>
      <c r="R69" s="8"/>
    </row>
    <row r="70" spans="1:18" ht="10.15" customHeight="1">
      <c r="A70" s="11"/>
      <c r="B70" s="11"/>
      <c r="C70" s="11"/>
      <c r="D70" s="34"/>
      <c r="E70" s="38"/>
      <c r="F70" s="38"/>
      <c r="G70" s="39"/>
      <c r="H70" s="43"/>
      <c r="I70" s="40"/>
      <c r="J70" s="7"/>
      <c r="K70" s="40"/>
      <c r="L70" s="7"/>
      <c r="M70" s="39"/>
      <c r="N70" s="43"/>
      <c r="P70" s="142"/>
      <c r="Q70" s="142"/>
      <c r="R70" s="8"/>
    </row>
    <row r="71" spans="1:18" ht="10.15" customHeight="1">
      <c r="A71" s="11"/>
      <c r="B71" s="11"/>
      <c r="C71" s="11"/>
      <c r="D71" s="34"/>
      <c r="E71" s="45" t="str">
        <f>"Référence Renouvellement 1 AN : "&amp;A62&amp;"-"&amp;"R1"</f>
        <v>Référence Renouvellement 1 AN : B-EMSB-R1</v>
      </c>
      <c r="F71" s="45"/>
      <c r="G71" s="17"/>
      <c r="H71" s="45" t="str">
        <f>"Référence Renouvellement 2 ANS : "&amp;A62&amp;"-"&amp;"R2"</f>
        <v>Référence Renouvellement 2 ANS : B-EMSB-R2</v>
      </c>
      <c r="I71" s="45"/>
      <c r="J71" s="11"/>
      <c r="K71" s="45" t="str">
        <f>"Référence Renouvellement 3 ANS : "&amp;A62&amp;"-"&amp;"R3"</f>
        <v>Référence Renouvellement 3 ANS : B-EMSB-R3</v>
      </c>
      <c r="L71" s="45"/>
      <c r="M71" s="17"/>
      <c r="N71" s="17"/>
      <c r="P71" s="142"/>
      <c r="Q71" s="142"/>
    </row>
    <row r="72" spans="1:18" ht="10.15" customHeight="1">
      <c r="A72" s="11"/>
      <c r="B72" s="11"/>
      <c r="C72" s="11"/>
      <c r="D72" s="34"/>
      <c r="E72" s="35" t="s">
        <v>15</v>
      </c>
      <c r="F72" s="46" t="s">
        <v>16</v>
      </c>
      <c r="G72" s="85"/>
      <c r="H72" s="35" t="s">
        <v>15</v>
      </c>
      <c r="I72" s="46" t="s">
        <v>16</v>
      </c>
      <c r="J72" s="11"/>
      <c r="K72" s="35" t="s">
        <v>15</v>
      </c>
      <c r="L72" s="46" t="s">
        <v>16</v>
      </c>
      <c r="M72" s="11"/>
      <c r="N72" s="87"/>
      <c r="P72" s="142"/>
      <c r="Q72" s="142"/>
    </row>
    <row r="73" spans="1:18" ht="10.15" customHeight="1">
      <c r="A73" s="11"/>
      <c r="B73" s="11"/>
      <c r="C73" s="11"/>
      <c r="D73" s="53" t="s">
        <v>17</v>
      </c>
      <c r="E73" s="37">
        <v>23.4</v>
      </c>
      <c r="F73" s="44" t="str">
        <f>A62&amp;"-R1-AA"</f>
        <v>B-EMSB-R1-AA</v>
      </c>
      <c r="G73" s="85"/>
      <c r="H73" s="37">
        <v>42.1</v>
      </c>
      <c r="I73" s="44" t="str">
        <f>A62&amp;"-R2-AA"</f>
        <v>B-EMSB-R2-AA</v>
      </c>
      <c r="J73" s="11"/>
      <c r="K73" s="37">
        <v>63.15</v>
      </c>
      <c r="L73" s="44" t="str">
        <f>A62&amp;"-R3-AA"</f>
        <v>B-EMSB-R3-AA</v>
      </c>
      <c r="M73" s="11"/>
      <c r="N73" s="43"/>
      <c r="P73" s="142"/>
      <c r="Q73" s="142"/>
    </row>
    <row r="74" spans="1:18" ht="10.15" customHeight="1">
      <c r="A74" s="11"/>
      <c r="B74" s="11"/>
      <c r="C74" s="11"/>
      <c r="D74" s="34" t="s">
        <v>18</v>
      </c>
      <c r="E74" s="37">
        <v>19.899999999999999</v>
      </c>
      <c r="F74" s="44" t="str">
        <f>A62&amp;"-R1-AB"</f>
        <v>B-EMSB-R1-AB</v>
      </c>
      <c r="G74" s="85"/>
      <c r="H74" s="37">
        <v>35.85</v>
      </c>
      <c r="I74" s="44" t="str">
        <f>A62&amp;"-R2-AB"</f>
        <v>B-EMSB-R2-AB</v>
      </c>
      <c r="J74" s="11"/>
      <c r="K74" s="37">
        <v>53.71</v>
      </c>
      <c r="L74" s="44" t="str">
        <f>A62&amp;"-R3-AB"</f>
        <v>B-EMSB-R3-AB</v>
      </c>
      <c r="M74" s="11"/>
      <c r="N74" s="43"/>
      <c r="P74" s="142"/>
      <c r="Q74" s="142"/>
    </row>
    <row r="75" spans="1:18" ht="10.15" customHeight="1">
      <c r="A75" s="11"/>
      <c r="B75" s="11"/>
      <c r="C75" s="11"/>
      <c r="D75" s="34" t="s">
        <v>19</v>
      </c>
      <c r="E75" s="37">
        <v>17.600000000000001</v>
      </c>
      <c r="F75" s="44" t="str">
        <f>A62&amp;"-R1-AC"</f>
        <v>B-EMSB-R1-AC</v>
      </c>
      <c r="G75" s="85"/>
      <c r="H75" s="37">
        <v>31.66</v>
      </c>
      <c r="I75" s="44" t="str">
        <f>A62&amp;"-R2-AC"</f>
        <v>B-EMSB-R2-AC</v>
      </c>
      <c r="J75" s="11"/>
      <c r="K75" s="37">
        <v>47.55</v>
      </c>
      <c r="L75" s="44" t="str">
        <f>A62&amp;"-R3-AC"</f>
        <v>B-EMSB-R3-AC</v>
      </c>
      <c r="M75" s="11"/>
      <c r="N75" s="43"/>
      <c r="P75" s="142"/>
      <c r="Q75" s="142"/>
    </row>
    <row r="76" spans="1:18" ht="10.15" customHeight="1">
      <c r="A76" s="11"/>
      <c r="B76" s="11"/>
      <c r="C76" s="11"/>
      <c r="D76" s="34" t="s">
        <v>20</v>
      </c>
      <c r="E76" s="41">
        <v>16.399999999999999</v>
      </c>
      <c r="F76" s="42" t="str">
        <f>A62&amp;"-R1-AD"</f>
        <v>B-EMSB-R1-AD</v>
      </c>
      <c r="G76" s="85"/>
      <c r="H76" s="41">
        <v>29.5</v>
      </c>
      <c r="I76" s="42" t="str">
        <f>A62&amp;"-R2-AD"</f>
        <v>B-EMSB-R2-AD</v>
      </c>
      <c r="J76" s="11"/>
      <c r="K76" s="41">
        <v>44.31</v>
      </c>
      <c r="L76" s="42" t="str">
        <f>A62&amp;"-R3-AD"</f>
        <v>B-EMSB-R3-AD</v>
      </c>
      <c r="M76" s="11"/>
      <c r="N76" s="43"/>
      <c r="P76" s="142"/>
      <c r="Q76" s="142"/>
    </row>
    <row r="77" spans="1:18" ht="11.1" customHeight="1">
      <c r="A77" s="11"/>
      <c r="B77" s="11"/>
      <c r="C77" s="11"/>
      <c r="D77" s="4"/>
      <c r="E77" s="4"/>
      <c r="F77" s="5"/>
      <c r="G77" s="5"/>
      <c r="H77" s="5"/>
      <c r="I77" s="5"/>
      <c r="J77" s="4"/>
      <c r="K77" s="4"/>
      <c r="L77" s="4"/>
      <c r="M77" s="5"/>
      <c r="N77" s="5"/>
      <c r="P77" s="142"/>
      <c r="Q77" s="142"/>
    </row>
    <row r="78" spans="1:18" s="136" customFormat="1" ht="20.100000000000001" customHeight="1">
      <c r="A78" s="132" t="s">
        <v>151</v>
      </c>
      <c r="B78" s="132"/>
      <c r="C78" s="133"/>
      <c r="D78" s="133"/>
      <c r="E78" s="133"/>
      <c r="F78" s="134"/>
      <c r="G78" s="134"/>
      <c r="H78" s="134"/>
      <c r="I78" s="134"/>
      <c r="J78" s="134"/>
      <c r="K78" s="134"/>
      <c r="L78" s="134"/>
      <c r="M78" s="134"/>
      <c r="N78" s="134"/>
      <c r="P78" s="142"/>
      <c r="Q78" s="142"/>
    </row>
    <row r="79" spans="1:18" s="15" customFormat="1" ht="15" customHeight="1">
      <c r="A79" s="33" t="s">
        <v>32</v>
      </c>
      <c r="B79" s="31" t="s">
        <v>33</v>
      </c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P79" s="142"/>
      <c r="Q79" s="142"/>
    </row>
    <row r="80" spans="1:18" s="15" customFormat="1" ht="15" customHeight="1">
      <c r="A80" s="33"/>
      <c r="B80" s="31"/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P80" s="142"/>
      <c r="Q80" s="142"/>
    </row>
    <row r="81" spans="1:18" ht="11.1" customHeight="1">
      <c r="A81" s="50"/>
      <c r="B81" s="51"/>
      <c r="C81" s="52"/>
      <c r="D81" s="16"/>
      <c r="E81" s="45" t="str">
        <f>"Référence Nouvelle Licence 1 AN : "&amp;A79&amp;"-"&amp;"L1"</f>
        <v>Référence Nouvelle Licence 1 AN : B-ESMSU-L1</v>
      </c>
      <c r="F81" s="45"/>
      <c r="G81" s="17"/>
      <c r="H81" s="17" t="str">
        <f>"Référence Nouvelle Licence 2 ANS : "&amp;A79&amp;"-"&amp;"L2"</f>
        <v>Référence Nouvelle Licence 2 ANS : B-ESMSU-L2</v>
      </c>
      <c r="I81" s="17"/>
      <c r="J81" s="11"/>
      <c r="K81" s="45" t="str">
        <f>"Référence Nouvelle Licence 3 ANS : "&amp;A79&amp;"-"&amp;"L3"</f>
        <v>Référence Nouvelle Licence 3 ANS : B-ESMSU-L3</v>
      </c>
      <c r="L81" s="45"/>
      <c r="M81" s="17"/>
      <c r="N81" s="17"/>
      <c r="P81" s="142"/>
      <c r="Q81" s="142"/>
    </row>
    <row r="82" spans="1:18" ht="10.15" customHeight="1">
      <c r="A82" s="11"/>
      <c r="B82" s="11"/>
      <c r="C82" s="11"/>
      <c r="D82" s="16"/>
      <c r="E82" s="35" t="s">
        <v>15</v>
      </c>
      <c r="F82" s="46" t="s">
        <v>16</v>
      </c>
      <c r="G82" s="85"/>
      <c r="H82" s="35" t="s">
        <v>15</v>
      </c>
      <c r="I82" s="46" t="s">
        <v>16</v>
      </c>
      <c r="J82" s="85"/>
      <c r="K82" s="35" t="s">
        <v>15</v>
      </c>
      <c r="L82" s="46" t="s">
        <v>16</v>
      </c>
      <c r="M82" s="11"/>
      <c r="N82" s="87"/>
      <c r="P82" s="142"/>
      <c r="Q82" s="142"/>
    </row>
    <row r="83" spans="1:18" ht="10.15" customHeight="1">
      <c r="A83" s="11"/>
      <c r="B83" s="11"/>
      <c r="C83" s="11"/>
      <c r="D83" s="53" t="s">
        <v>17</v>
      </c>
      <c r="E83" s="37">
        <v>23.4</v>
      </c>
      <c r="F83" s="44" t="str">
        <f>A79&amp;"-L1-AA"</f>
        <v>B-ESMSU-L1-AA</v>
      </c>
      <c r="G83" s="85"/>
      <c r="H83" s="37">
        <v>42.1</v>
      </c>
      <c r="I83" s="44" t="str">
        <f>A79&amp;"-L1-AA"</f>
        <v>B-ESMSU-L1-AA</v>
      </c>
      <c r="J83" s="85"/>
      <c r="K83" s="37">
        <v>63.15</v>
      </c>
      <c r="L83" s="44" t="str">
        <f>A79&amp;"-L3-AA"</f>
        <v>B-ESMSU-L3-AA</v>
      </c>
      <c r="M83" s="11"/>
      <c r="N83" s="43"/>
      <c r="P83" s="142"/>
      <c r="Q83" s="142"/>
      <c r="R83" s="8"/>
    </row>
    <row r="84" spans="1:18" s="8" customFormat="1" ht="10.15" customHeight="1">
      <c r="A84" s="12"/>
      <c r="B84" s="12"/>
      <c r="C84" s="12"/>
      <c r="D84" s="34" t="s">
        <v>18</v>
      </c>
      <c r="E84" s="37">
        <v>19.899999999999999</v>
      </c>
      <c r="F84" s="44" t="str">
        <f>A79&amp;"-L1-AB"</f>
        <v>B-ESMSU-L1-AB</v>
      </c>
      <c r="G84" s="86"/>
      <c r="H84" s="37">
        <v>35.85</v>
      </c>
      <c r="I84" s="44" t="str">
        <f>A79&amp;"-L2-AB"</f>
        <v>B-ESMSU-L2-AB</v>
      </c>
      <c r="J84" s="86"/>
      <c r="K84" s="37">
        <v>53.71</v>
      </c>
      <c r="L84" s="44" t="str">
        <f>A79&amp;"-L3-AB"</f>
        <v>B-ESMSU-L3-AB</v>
      </c>
      <c r="M84" s="12"/>
      <c r="N84" s="43"/>
      <c r="P84" s="142"/>
      <c r="Q84" s="142"/>
    </row>
    <row r="85" spans="1:18" ht="10.15" customHeight="1">
      <c r="A85" s="11"/>
      <c r="B85" s="11"/>
      <c r="C85" s="11"/>
      <c r="D85" s="34" t="s">
        <v>19</v>
      </c>
      <c r="E85" s="37">
        <v>17.600000000000001</v>
      </c>
      <c r="F85" s="44" t="str">
        <f>A79&amp;"-L1-AC"</f>
        <v>B-ESMSU-L1-AC</v>
      </c>
      <c r="G85" s="85"/>
      <c r="H85" s="37">
        <v>31.66</v>
      </c>
      <c r="I85" s="44" t="str">
        <f>A79&amp;"-L2-AC"</f>
        <v>B-ESMSU-L2-AC</v>
      </c>
      <c r="J85" s="85"/>
      <c r="K85" s="37">
        <v>47.55</v>
      </c>
      <c r="L85" s="44" t="str">
        <f>A79&amp;"-L3-AC"</f>
        <v>B-ESMSU-L3-AC</v>
      </c>
      <c r="M85" s="11"/>
      <c r="N85" s="43"/>
      <c r="P85" s="142"/>
      <c r="Q85" s="142"/>
      <c r="R85" s="8"/>
    </row>
    <row r="86" spans="1:18" ht="10.15" customHeight="1">
      <c r="A86" s="12"/>
      <c r="B86" s="11"/>
      <c r="C86" s="11"/>
      <c r="D86" s="34" t="s">
        <v>20</v>
      </c>
      <c r="E86" s="41">
        <v>16.399999999999999</v>
      </c>
      <c r="F86" s="42" t="str">
        <f>A79&amp;"-L1-AD"</f>
        <v>B-ESMSU-L1-AD</v>
      </c>
      <c r="G86" s="85"/>
      <c r="H86" s="41">
        <v>29.5</v>
      </c>
      <c r="I86" s="42" t="str">
        <f>A79&amp;"-L2-AD"</f>
        <v>B-ESMSU-L2-AD</v>
      </c>
      <c r="J86" s="85"/>
      <c r="K86" s="41">
        <v>44.31</v>
      </c>
      <c r="L86" s="42" t="str">
        <f>A79&amp;"-L3-AD"</f>
        <v>B-ESMSU-L3-AD</v>
      </c>
      <c r="M86" s="11"/>
      <c r="N86" s="43"/>
      <c r="P86" s="142"/>
      <c r="Q86" s="142"/>
      <c r="R86" s="8"/>
    </row>
    <row r="87" spans="1:18" ht="10.15" customHeight="1">
      <c r="A87" s="11"/>
      <c r="B87" s="11"/>
      <c r="C87" s="11"/>
      <c r="D87" s="34"/>
      <c r="E87" s="38"/>
      <c r="F87" s="38"/>
      <c r="G87" s="39"/>
      <c r="H87" s="43"/>
      <c r="I87" s="40"/>
      <c r="J87" s="7"/>
      <c r="K87" s="40"/>
      <c r="L87" s="7"/>
      <c r="M87" s="39"/>
      <c r="N87" s="43"/>
      <c r="P87" s="142"/>
      <c r="Q87" s="142"/>
      <c r="R87" s="8"/>
    </row>
    <row r="88" spans="1:18" ht="10.15" customHeight="1">
      <c r="A88" s="11"/>
      <c r="B88" s="11"/>
      <c r="C88" s="11"/>
      <c r="D88" s="34"/>
      <c r="E88" s="45" t="str">
        <f>"Référence Renouvellement 1 AN : "&amp;A79&amp;"-"&amp;"R1"</f>
        <v>Référence Renouvellement 1 AN : B-ESMSU-R1</v>
      </c>
      <c r="F88" s="45"/>
      <c r="G88" s="17"/>
      <c r="H88" s="45" t="str">
        <f>"Référence Renouvellement 2 ANS : "&amp;A79&amp;"-"&amp;"R2"</f>
        <v>Référence Renouvellement 2 ANS : B-ESMSU-R2</v>
      </c>
      <c r="I88" s="45"/>
      <c r="J88" s="11"/>
      <c r="K88" s="45" t="str">
        <f>"Référence Renouvellement 3 ANS : "&amp;A79&amp;"-"&amp;"R3"</f>
        <v>Référence Renouvellement 3 ANS : B-ESMSU-R3</v>
      </c>
      <c r="L88" s="45"/>
      <c r="M88" s="17"/>
      <c r="N88" s="17"/>
      <c r="P88" s="142"/>
      <c r="Q88" s="142"/>
    </row>
    <row r="89" spans="1:18" ht="10.15" customHeight="1">
      <c r="A89" s="11"/>
      <c r="B89" s="11"/>
      <c r="C89" s="11"/>
      <c r="D89" s="34"/>
      <c r="E89" s="35" t="s">
        <v>15</v>
      </c>
      <c r="F89" s="46" t="s">
        <v>16</v>
      </c>
      <c r="G89" s="85"/>
      <c r="H89" s="35" t="s">
        <v>15</v>
      </c>
      <c r="I89" s="46" t="s">
        <v>16</v>
      </c>
      <c r="J89" s="11"/>
      <c r="K89" s="35" t="s">
        <v>15</v>
      </c>
      <c r="L89" s="46" t="s">
        <v>16</v>
      </c>
      <c r="M89" s="11"/>
      <c r="N89" s="87"/>
      <c r="P89" s="142"/>
      <c r="Q89" s="142"/>
    </row>
    <row r="90" spans="1:18" ht="10.15" customHeight="1">
      <c r="A90" s="11"/>
      <c r="B90" s="108"/>
      <c r="C90" s="11"/>
      <c r="D90" s="53" t="s">
        <v>17</v>
      </c>
      <c r="E90" s="37">
        <v>23.4</v>
      </c>
      <c r="F90" s="44" t="str">
        <f>A79&amp;"-R1-AA"</f>
        <v>B-ESMSU-R1-AA</v>
      </c>
      <c r="G90" s="108"/>
      <c r="H90" s="37">
        <v>42.1</v>
      </c>
      <c r="I90" s="44" t="str">
        <f>A79&amp;"-R2-AA"</f>
        <v>B-ESMSU-R2-AA</v>
      </c>
      <c r="J90" s="11"/>
      <c r="K90" s="37">
        <v>63.15</v>
      </c>
      <c r="L90" s="44" t="str">
        <f>A79&amp;"-R3-AA"</f>
        <v>B-ESMSU-R3-AA</v>
      </c>
      <c r="M90" s="11"/>
      <c r="N90" s="43"/>
      <c r="P90" s="142"/>
      <c r="Q90" s="142"/>
    </row>
    <row r="91" spans="1:18" ht="10.15" customHeight="1">
      <c r="A91" s="11"/>
      <c r="B91" s="108"/>
      <c r="C91" s="11"/>
      <c r="D91" s="34" t="s">
        <v>18</v>
      </c>
      <c r="E91" s="37">
        <v>19.899999999999999</v>
      </c>
      <c r="F91" s="44" t="str">
        <f>A79&amp;"-R1-AB"</f>
        <v>B-ESMSU-R1-AB</v>
      </c>
      <c r="G91" s="85"/>
      <c r="H91" s="37">
        <v>35.85</v>
      </c>
      <c r="I91" s="44" t="str">
        <f>A79&amp;"-R2-AB"</f>
        <v>B-ESMSU-R2-AB</v>
      </c>
      <c r="J91" s="11"/>
      <c r="K91" s="37">
        <v>53.71</v>
      </c>
      <c r="L91" s="44" t="str">
        <f>A79&amp;"-R3-AB"</f>
        <v>B-ESMSU-R3-AB</v>
      </c>
      <c r="M91" s="11"/>
      <c r="N91" s="43"/>
      <c r="P91" s="142"/>
      <c r="Q91" s="142"/>
    </row>
    <row r="92" spans="1:18" ht="10.15" customHeight="1">
      <c r="A92" s="11"/>
      <c r="B92" s="108"/>
      <c r="C92" s="11"/>
      <c r="D92" s="34" t="s">
        <v>19</v>
      </c>
      <c r="E92" s="37">
        <v>17.600000000000001</v>
      </c>
      <c r="F92" s="44" t="str">
        <f>A79&amp;"-R1-AC"</f>
        <v>B-ESMSU-R1-AC</v>
      </c>
      <c r="G92" s="85"/>
      <c r="H92" s="37">
        <v>31.66</v>
      </c>
      <c r="I92" s="44" t="str">
        <f>A79&amp;"-R2-AC"</f>
        <v>B-ESMSU-R2-AC</v>
      </c>
      <c r="J92" s="11"/>
      <c r="K92" s="37">
        <v>47.55</v>
      </c>
      <c r="L92" s="44" t="str">
        <f>A79&amp;"-R3-AC"</f>
        <v>B-ESMSU-R3-AC</v>
      </c>
      <c r="M92" s="11"/>
      <c r="N92" s="43"/>
      <c r="P92" s="142"/>
      <c r="Q92" s="142"/>
    </row>
    <row r="93" spans="1:18" ht="10.15" customHeight="1">
      <c r="A93" s="11"/>
      <c r="B93" s="108"/>
      <c r="C93" s="11"/>
      <c r="D93" s="34" t="s">
        <v>20</v>
      </c>
      <c r="E93" s="41">
        <v>16.399999999999999</v>
      </c>
      <c r="F93" s="42" t="str">
        <f>A79&amp;"-R1-AD"</f>
        <v>B-ESMSU-R1-AD</v>
      </c>
      <c r="G93" s="85"/>
      <c r="H93" s="41">
        <v>29.5</v>
      </c>
      <c r="I93" s="42" t="str">
        <f>A79&amp;"-R2-AD"</f>
        <v>B-ESMSU-R2-AD</v>
      </c>
      <c r="J93" s="11"/>
      <c r="K93" s="41">
        <v>44.31</v>
      </c>
      <c r="L93" s="42" t="str">
        <f>A79&amp;"-R3-AD"</f>
        <v>B-ESMSU-R3-AD</v>
      </c>
      <c r="M93" s="11"/>
      <c r="N93" s="43"/>
      <c r="P93" s="142"/>
      <c r="Q93" s="142"/>
    </row>
    <row r="94" spans="1:18" ht="11.1" customHeight="1">
      <c r="A94" s="11"/>
      <c r="B94" s="11"/>
      <c r="C94" s="11"/>
      <c r="D94" s="4"/>
      <c r="E94" s="4"/>
      <c r="F94" s="5"/>
      <c r="G94" s="5"/>
      <c r="H94" s="5"/>
      <c r="I94" s="5"/>
      <c r="J94" s="4"/>
      <c r="K94" s="4"/>
      <c r="L94" s="4"/>
      <c r="M94" s="5"/>
      <c r="N94" s="5"/>
      <c r="P94" s="142"/>
      <c r="Q94" s="142"/>
    </row>
    <row r="95" spans="1:18" s="136" customFormat="1" ht="20.100000000000001" customHeight="1">
      <c r="A95" s="132" t="s">
        <v>152</v>
      </c>
      <c r="B95" s="132"/>
      <c r="C95" s="133"/>
      <c r="D95" s="133"/>
      <c r="E95" s="133"/>
      <c r="F95" s="134"/>
      <c r="G95" s="134"/>
      <c r="H95" s="134"/>
      <c r="I95" s="134"/>
      <c r="J95" s="134"/>
      <c r="K95" s="134"/>
      <c r="L95" s="134"/>
      <c r="M95" s="134"/>
      <c r="N95" s="134"/>
      <c r="P95" s="142"/>
      <c r="Q95" s="142"/>
    </row>
    <row r="96" spans="1:18" s="15" customFormat="1" ht="15" customHeight="1">
      <c r="A96" s="33" t="s">
        <v>34</v>
      </c>
      <c r="B96" s="31" t="s">
        <v>33</v>
      </c>
      <c r="C96" s="13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P96" s="142"/>
      <c r="Q96" s="142"/>
    </row>
    <row r="97" spans="1:17" s="15" customFormat="1" ht="15" customHeight="1">
      <c r="A97" s="33"/>
      <c r="B97" s="31"/>
      <c r="C97" s="13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P97" s="142"/>
      <c r="Q97" s="142"/>
    </row>
    <row r="98" spans="1:17" ht="11.1" customHeight="1">
      <c r="A98" s="50"/>
      <c r="B98" s="51"/>
      <c r="C98" s="52"/>
      <c r="D98" s="16"/>
      <c r="E98" s="45" t="str">
        <f>"Référence Nouvelle Licence 1 AN : "&amp;"ESSHA"&amp;"-"&amp;"L1"&amp;"SERV"</f>
        <v>Référence Nouvelle Licence 1 AN : ESSHA-L1SERV</v>
      </c>
      <c r="F98" s="45"/>
      <c r="G98" s="47"/>
      <c r="H98" s="45" t="str">
        <f>"Référence Nouvelle Licence 2 ANS : "&amp;"ESSHA"&amp;"-"&amp;"L2"&amp;"SERV"</f>
        <v>Référence Nouvelle Licence 2 ANS : ESSHA-L2SERV</v>
      </c>
      <c r="I98" s="45"/>
      <c r="J98" s="17"/>
      <c r="K98" s="45" t="str">
        <f>"Référence Nouvelle Licence 3 ANS : "&amp;"ESSHA"&amp;"-"&amp;"L3"&amp;"SERV"</f>
        <v>Référence Nouvelle Licence 3 ANS : ESSHA-L3SERV</v>
      </c>
      <c r="L98" s="45"/>
      <c r="M98" s="17"/>
      <c r="N98" s="11"/>
      <c r="P98" s="142"/>
      <c r="Q98" s="142"/>
    </row>
    <row r="99" spans="1:17" ht="10.15" customHeight="1">
      <c r="A99" s="11"/>
      <c r="B99" s="11"/>
      <c r="C99" s="11"/>
      <c r="D99" s="16"/>
      <c r="E99" s="35" t="s">
        <v>15</v>
      </c>
      <c r="F99" s="46" t="s">
        <v>16</v>
      </c>
      <c r="G99" s="36"/>
      <c r="H99" s="35" t="s">
        <v>15</v>
      </c>
      <c r="I99" s="46" t="s">
        <v>16</v>
      </c>
      <c r="J99" s="48"/>
      <c r="K99" s="35" t="s">
        <v>15</v>
      </c>
      <c r="L99" s="46" t="s">
        <v>16</v>
      </c>
      <c r="M99" s="48"/>
      <c r="N99" s="11"/>
      <c r="P99" s="142"/>
      <c r="Q99" s="142"/>
    </row>
    <row r="100" spans="1:17" ht="10.15" customHeight="1">
      <c r="A100" s="11"/>
      <c r="B100" s="11"/>
      <c r="C100" s="11"/>
      <c r="D100" s="53" t="s">
        <v>97</v>
      </c>
      <c r="E100" s="41">
        <v>3199</v>
      </c>
      <c r="F100" s="42" t="str">
        <f>A96&amp;"-L1-AA"</f>
        <v>B-ESMSS-L1-AA</v>
      </c>
      <c r="G100" s="40"/>
      <c r="H100" s="41">
        <v>5758.1999999999989</v>
      </c>
      <c r="I100" s="42" t="str">
        <f>A96&amp;"-L1-AA"</f>
        <v>B-ESMSS-L1-AA</v>
      </c>
      <c r="J100" s="49"/>
      <c r="K100" s="41">
        <v>8637.2999999999993</v>
      </c>
      <c r="L100" s="42" t="str">
        <f>A96&amp;"-L3-AA"</f>
        <v>B-ESMSS-L3-AA</v>
      </c>
      <c r="M100" s="49"/>
      <c r="N100" s="11"/>
      <c r="P100" s="142"/>
      <c r="Q100" s="142"/>
    </row>
    <row r="101" spans="1:17" ht="10.15" customHeight="1">
      <c r="A101" s="11"/>
      <c r="B101" s="11"/>
      <c r="C101" s="11"/>
      <c r="D101" s="34"/>
      <c r="E101" s="38"/>
      <c r="F101" s="43"/>
      <c r="G101" s="40"/>
      <c r="H101" s="7"/>
      <c r="I101" s="39"/>
      <c r="J101" s="43"/>
      <c r="K101" s="40"/>
      <c r="L101" s="38"/>
      <c r="M101" s="39"/>
      <c r="N101" s="11"/>
      <c r="P101" s="142"/>
      <c r="Q101" s="142"/>
    </row>
    <row r="102" spans="1:17" ht="10.15" customHeight="1">
      <c r="A102" s="11"/>
      <c r="B102" s="11"/>
      <c r="C102" s="11"/>
      <c r="D102" s="34"/>
      <c r="E102" s="45" t="str">
        <f>"Référence Renouvellement 1 AN : "&amp;"ESSHA"&amp;"-"&amp;"R1"&amp;"SERV"</f>
        <v>Référence Renouvellement 1 AN : ESSHA-R1SERV</v>
      </c>
      <c r="F102" s="45"/>
      <c r="G102" s="47"/>
      <c r="H102" s="45" t="str">
        <f>"Référence Renouvellement 2 ANS : "&amp;"ESSHA"&amp;"-"&amp;"R2"&amp;"SERV"</f>
        <v>Référence Renouvellement 2 ANS : ESSHA-R2SERV</v>
      </c>
      <c r="I102" s="45"/>
      <c r="J102" s="17"/>
      <c r="K102" s="45" t="str">
        <f>"Référence Renouvellement 3 ANS : "&amp;"ESSHA"&amp;"-"&amp;"R3"&amp;"SERV"</f>
        <v>Référence Renouvellement 3 ANS : ESSHA-R3SERV</v>
      </c>
      <c r="L102" s="45"/>
      <c r="M102" s="39"/>
      <c r="N102" s="11"/>
      <c r="P102" s="142"/>
      <c r="Q102" s="142"/>
    </row>
    <row r="103" spans="1:17" ht="10.15" customHeight="1">
      <c r="A103" s="11"/>
      <c r="B103" s="11"/>
      <c r="C103" s="11"/>
      <c r="D103" s="34"/>
      <c r="E103" s="35" t="s">
        <v>15</v>
      </c>
      <c r="F103" s="46" t="s">
        <v>16</v>
      </c>
      <c r="G103" s="36"/>
      <c r="H103" s="35" t="s">
        <v>15</v>
      </c>
      <c r="I103" s="46" t="s">
        <v>16</v>
      </c>
      <c r="J103" s="48"/>
      <c r="K103" s="35" t="s">
        <v>15</v>
      </c>
      <c r="L103" s="46" t="s">
        <v>16</v>
      </c>
      <c r="M103" s="39"/>
      <c r="N103" s="11"/>
      <c r="P103" s="142"/>
      <c r="Q103" s="142"/>
    </row>
    <row r="104" spans="1:17" ht="10.15" customHeight="1">
      <c r="A104" s="11"/>
      <c r="B104" s="11"/>
      <c r="C104" s="11"/>
      <c r="D104" s="53" t="s">
        <v>97</v>
      </c>
      <c r="E104" s="41">
        <v>3199</v>
      </c>
      <c r="F104" s="42" t="str">
        <f>A96&amp;"-R1-AA"</f>
        <v>B-ESMSS-R1-AA</v>
      </c>
      <c r="G104" s="40"/>
      <c r="H104" s="41">
        <v>5758.1999999999989</v>
      </c>
      <c r="I104" s="42" t="str">
        <f>A96&amp;"-R2-AA"</f>
        <v>B-ESMSS-R2-AA</v>
      </c>
      <c r="J104" s="49"/>
      <c r="K104" s="41">
        <v>8637.2999999999993</v>
      </c>
      <c r="L104" s="42" t="str">
        <f>A96&amp;"-R3-AA"</f>
        <v>B-ESMSS-R3-AA</v>
      </c>
      <c r="M104" s="39"/>
      <c r="N104" s="11"/>
      <c r="P104" s="142"/>
      <c r="Q104" s="142"/>
    </row>
    <row r="105" spans="1:17" ht="11.1" customHeight="1">
      <c r="A105" s="11"/>
      <c r="B105" s="11"/>
      <c r="C105" s="11"/>
      <c r="D105" s="4"/>
      <c r="E105" s="4"/>
      <c r="F105" s="5"/>
      <c r="G105" s="5"/>
      <c r="H105" s="5"/>
      <c r="I105" s="5"/>
      <c r="J105" s="4"/>
      <c r="K105" s="4"/>
      <c r="L105" s="4"/>
      <c r="M105" s="5"/>
      <c r="N105" s="5"/>
      <c r="P105" s="142"/>
      <c r="Q105" s="142"/>
    </row>
    <row r="106" spans="1:17">
      <c r="P106" s="142"/>
      <c r="Q106" s="142"/>
    </row>
    <row r="107" spans="1:17">
      <c r="P107" s="142"/>
      <c r="Q107" s="142"/>
    </row>
    <row r="108" spans="1:17">
      <c r="P108" s="142"/>
      <c r="Q108" s="142"/>
    </row>
    <row r="109" spans="1:17">
      <c r="P109" s="142"/>
      <c r="Q109" s="142"/>
    </row>
    <row r="110" spans="1:17">
      <c r="P110" s="142"/>
      <c r="Q110" s="142"/>
    </row>
    <row r="111" spans="1:17">
      <c r="P111" s="142"/>
      <c r="Q111" s="142"/>
    </row>
    <row r="112" spans="1:17">
      <c r="P112" s="142"/>
      <c r="Q112" s="142"/>
    </row>
    <row r="113" spans="13:17">
      <c r="P113" s="142"/>
      <c r="Q113" s="142"/>
    </row>
    <row r="114" spans="13:17">
      <c r="P114" s="142"/>
      <c r="Q114" s="142"/>
    </row>
    <row r="115" spans="13:17">
      <c r="P115" s="142"/>
      <c r="Q115" s="142"/>
    </row>
    <row r="116" spans="13:17">
      <c r="P116" s="142"/>
      <c r="Q116" s="142"/>
    </row>
    <row r="117" spans="13:17">
      <c r="P117" s="142"/>
      <c r="Q117" s="142"/>
    </row>
    <row r="118" spans="13:17">
      <c r="P118" s="142"/>
      <c r="Q118" s="142"/>
    </row>
    <row r="119" spans="13:17">
      <c r="P119" s="142"/>
      <c r="Q119" s="142"/>
    </row>
    <row r="120" spans="13:17">
      <c r="P120" s="142"/>
      <c r="Q120" s="142"/>
    </row>
    <row r="121" spans="13:17">
      <c r="P121" s="142"/>
      <c r="Q121" s="142"/>
    </row>
    <row r="122" spans="13:17">
      <c r="P122" s="142"/>
      <c r="Q122" s="142"/>
    </row>
    <row r="123" spans="13:17">
      <c r="P123" s="142"/>
      <c r="Q123" s="142"/>
    </row>
    <row r="124" spans="13:17">
      <c r="P124" s="142"/>
      <c r="Q124" s="142"/>
    </row>
    <row r="125" spans="13:17">
      <c r="P125" s="142"/>
      <c r="Q125" s="142"/>
    </row>
    <row r="126" spans="13:17">
      <c r="P126" s="142"/>
      <c r="Q126" s="142"/>
    </row>
    <row r="127" spans="13:17">
      <c r="M127" s="6"/>
      <c r="N127" s="6"/>
      <c r="P127" s="142"/>
      <c r="Q127" s="142"/>
    </row>
    <row r="128" spans="13:17">
      <c r="M128" s="6"/>
      <c r="N128" s="6"/>
      <c r="P128" s="142"/>
      <c r="Q128" s="142"/>
    </row>
    <row r="129" spans="4:17">
      <c r="D129" s="30"/>
      <c r="M129" s="6"/>
      <c r="N129" s="6"/>
      <c r="P129" s="142"/>
      <c r="Q129" s="142"/>
    </row>
    <row r="130" spans="4:17">
      <c r="M130" s="6"/>
      <c r="N130" s="6"/>
      <c r="P130" s="142"/>
      <c r="Q130" s="142"/>
    </row>
    <row r="131" spans="4:17">
      <c r="M131" s="6"/>
      <c r="N131" s="6"/>
      <c r="P131" s="142"/>
      <c r="Q131" s="142"/>
    </row>
    <row r="132" spans="4:17">
      <c r="M132" s="6"/>
      <c r="N132" s="6"/>
      <c r="P132" s="142"/>
      <c r="Q132" s="142"/>
    </row>
    <row r="133" spans="4:17">
      <c r="M133" s="6"/>
      <c r="N133" s="6"/>
      <c r="P133" s="142"/>
      <c r="Q133" s="142"/>
    </row>
    <row r="134" spans="4:17">
      <c r="P134" s="142"/>
      <c r="Q134" s="142"/>
    </row>
    <row r="135" spans="4:17">
      <c r="P135" s="142"/>
      <c r="Q135" s="142"/>
    </row>
    <row r="136" spans="4:17">
      <c r="P136" s="142"/>
      <c r="Q136" s="142"/>
    </row>
    <row r="137" spans="4:17">
      <c r="P137" s="142"/>
      <c r="Q137" s="142"/>
    </row>
    <row r="138" spans="4:17">
      <c r="P138" s="142"/>
      <c r="Q138" s="142"/>
    </row>
    <row r="139" spans="4:17">
      <c r="P139" s="142"/>
      <c r="Q139" s="142"/>
    </row>
    <row r="140" spans="4:17">
      <c r="P140" s="142"/>
      <c r="Q140" s="142"/>
    </row>
    <row r="141" spans="4:17">
      <c r="P141" s="142"/>
      <c r="Q141" s="142"/>
    </row>
    <row r="142" spans="4:17">
      <c r="P142" s="142"/>
      <c r="Q142" s="142"/>
    </row>
    <row r="143" spans="4:17">
      <c r="P143" s="142"/>
      <c r="Q143" s="142"/>
    </row>
    <row r="144" spans="4:17">
      <c r="P144" s="142"/>
      <c r="Q144" s="142"/>
    </row>
    <row r="145" spans="16:17">
      <c r="P145" s="142"/>
      <c r="Q145" s="142"/>
    </row>
    <row r="146" spans="16:17">
      <c r="P146" s="142"/>
      <c r="Q146" s="142"/>
    </row>
    <row r="147" spans="16:17">
      <c r="P147" s="142"/>
      <c r="Q147" s="142"/>
    </row>
    <row r="148" spans="16:17">
      <c r="P148" s="142"/>
      <c r="Q148" s="142"/>
    </row>
    <row r="149" spans="16:17">
      <c r="P149" s="142"/>
      <c r="Q149" s="142"/>
    </row>
    <row r="150" spans="16:17">
      <c r="P150" s="142"/>
      <c r="Q150" s="142"/>
    </row>
    <row r="151" spans="16:17">
      <c r="P151" s="142"/>
      <c r="Q151" s="142"/>
    </row>
    <row r="152" spans="16:17">
      <c r="P152" s="142"/>
      <c r="Q152" s="142"/>
    </row>
    <row r="153" spans="16:17">
      <c r="P153" s="142"/>
      <c r="Q153" s="142"/>
    </row>
    <row r="154" spans="16:17">
      <c r="P154" s="142"/>
      <c r="Q154" s="142"/>
    </row>
    <row r="155" spans="16:17">
      <c r="P155" s="142"/>
      <c r="Q155" s="142"/>
    </row>
  </sheetData>
  <mergeCells count="2">
    <mergeCell ref="A1:C3"/>
    <mergeCell ref="K2:M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6EA2-553E-42BB-90F2-21AF1AF8A17B}">
  <sheetPr>
    <tabColor theme="6"/>
  </sheetPr>
  <dimension ref="A1:K64"/>
  <sheetViews>
    <sheetView showGridLines="0" tabSelected="1" zoomScale="90" zoomScaleNormal="90" workbookViewId="0">
      <pane xSplit="10" ySplit="2" topLeftCell="K17" activePane="bottomRight" state="frozen"/>
      <selection pane="topRight" activeCell="Q1" sqref="Q1"/>
      <selection pane="bottomLeft" activeCell="A5" sqref="A5"/>
      <selection pane="bottomRight" activeCell="E38" sqref="E38"/>
    </sheetView>
  </sheetViews>
  <sheetFormatPr baseColWidth="10" defaultColWidth="11.42578125" defaultRowHeight="15"/>
  <cols>
    <col min="1" max="1" width="3.42578125" style="54" bestFit="1" customWidth="1"/>
    <col min="2" max="2" width="3.7109375" style="54" bestFit="1" customWidth="1"/>
    <col min="3" max="3" width="63" style="54" bestFit="1" customWidth="1"/>
    <col min="4" max="4" width="24.28515625" style="54" bestFit="1" customWidth="1"/>
    <col min="5" max="5" width="13.42578125" style="54" bestFit="1" customWidth="1"/>
    <col min="6" max="6" width="6.42578125" style="54" customWidth="1"/>
    <col min="7" max="7" width="20.42578125" style="54" customWidth="1"/>
    <col min="8" max="8" width="13.85546875" style="54" bestFit="1" customWidth="1"/>
    <col min="9" max="9" width="6.42578125" style="54" customWidth="1"/>
    <col min="10" max="10" width="15.7109375" style="84" customWidth="1"/>
    <col min="11" max="11" width="6.42578125" style="54" customWidth="1"/>
    <col min="12" max="16384" width="11.42578125" style="54"/>
  </cols>
  <sheetData>
    <row r="1" spans="1:11" ht="10.15" customHeight="1">
      <c r="C1" s="143" t="s">
        <v>41</v>
      </c>
      <c r="D1" s="55" t="s">
        <v>42</v>
      </c>
      <c r="E1" s="56"/>
      <c r="F1" s="57"/>
      <c r="G1" s="55" t="s">
        <v>43</v>
      </c>
      <c r="H1" s="56"/>
      <c r="I1" s="57"/>
      <c r="J1" s="58" t="s">
        <v>44</v>
      </c>
      <c r="K1" s="57"/>
    </row>
    <row r="2" spans="1:11">
      <c r="A2" s="59"/>
      <c r="B2" s="59"/>
      <c r="C2" s="143"/>
      <c r="D2" s="60" t="s">
        <v>45</v>
      </c>
      <c r="E2" s="60" t="s">
        <v>46</v>
      </c>
      <c r="F2" s="61"/>
      <c r="G2" s="60" t="s">
        <v>45</v>
      </c>
      <c r="H2" s="60" t="s">
        <v>46</v>
      </c>
      <c r="I2" s="61"/>
      <c r="J2" s="62"/>
      <c r="K2" s="61"/>
    </row>
    <row r="3" spans="1:11" s="66" customFormat="1" ht="27" customHeight="1">
      <c r="A3" s="63"/>
      <c r="B3" s="63"/>
      <c r="C3" s="64" t="s">
        <v>47</v>
      </c>
      <c r="D3" s="65"/>
      <c r="E3" s="65"/>
      <c r="F3" s="65"/>
      <c r="G3" s="65"/>
      <c r="H3" s="65"/>
      <c r="I3" s="65"/>
      <c r="J3" s="65"/>
      <c r="K3" s="65"/>
    </row>
    <row r="4" spans="1:11" ht="12" customHeight="1">
      <c r="A4" s="67"/>
      <c r="B4" s="67"/>
      <c r="C4" s="68" t="s">
        <v>112</v>
      </c>
      <c r="D4" s="72"/>
      <c r="E4" s="60"/>
      <c r="F4" s="61"/>
      <c r="G4" s="72"/>
      <c r="H4" s="60"/>
      <c r="I4" s="61"/>
      <c r="J4" s="70"/>
      <c r="K4" s="61"/>
    </row>
    <row r="5" spans="1:11" ht="12" customHeight="1">
      <c r="A5" s="67"/>
      <c r="B5" s="67"/>
      <c r="C5" s="71" t="s">
        <v>115</v>
      </c>
      <c r="D5" s="72" t="s">
        <v>118</v>
      </c>
      <c r="E5" s="73">
        <v>500</v>
      </c>
      <c r="F5" s="61"/>
      <c r="G5" s="72" t="s">
        <v>124</v>
      </c>
      <c r="H5" s="73">
        <f t="shared" ref="H5" si="0">E5</f>
        <v>500</v>
      </c>
      <c r="I5" s="61"/>
      <c r="J5" s="70" t="s">
        <v>48</v>
      </c>
      <c r="K5" s="61"/>
    </row>
    <row r="6" spans="1:11" ht="12" customHeight="1">
      <c r="A6" s="67"/>
      <c r="B6" s="67"/>
      <c r="C6" s="68" t="s">
        <v>113</v>
      </c>
      <c r="D6" s="72"/>
      <c r="E6" s="60"/>
      <c r="F6" s="61"/>
      <c r="G6" s="72"/>
      <c r="H6" s="60"/>
      <c r="I6" s="61"/>
      <c r="J6" s="70"/>
      <c r="K6" s="61"/>
    </row>
    <row r="7" spans="1:11" ht="12" customHeight="1">
      <c r="A7" s="67"/>
      <c r="B7" s="67"/>
      <c r="C7" s="71" t="s">
        <v>116</v>
      </c>
      <c r="D7" s="72" t="s">
        <v>119</v>
      </c>
      <c r="E7" s="73">
        <v>1000</v>
      </c>
      <c r="F7" s="61"/>
      <c r="G7" s="72" t="s">
        <v>125</v>
      </c>
      <c r="H7" s="73">
        <f t="shared" ref="H7" si="1">E7</f>
        <v>1000</v>
      </c>
      <c r="I7" s="61"/>
      <c r="J7" s="70" t="s">
        <v>48</v>
      </c>
      <c r="K7" s="61"/>
    </row>
    <row r="8" spans="1:11" ht="12" customHeight="1">
      <c r="A8" s="67"/>
      <c r="B8" s="67"/>
      <c r="C8" s="68" t="s">
        <v>114</v>
      </c>
      <c r="D8" s="72"/>
      <c r="E8" s="60"/>
      <c r="F8" s="61"/>
      <c r="G8" s="72"/>
      <c r="H8" s="60"/>
      <c r="I8" s="61"/>
      <c r="J8" s="70"/>
      <c r="K8" s="61"/>
    </row>
    <row r="9" spans="1:11" ht="12" customHeight="1">
      <c r="A9" s="67"/>
      <c r="B9" s="67"/>
      <c r="C9" s="71" t="s">
        <v>117</v>
      </c>
      <c r="D9" s="72" t="s">
        <v>120</v>
      </c>
      <c r="E9" s="73">
        <v>1500</v>
      </c>
      <c r="F9" s="61"/>
      <c r="G9" s="72" t="s">
        <v>126</v>
      </c>
      <c r="H9" s="73">
        <f t="shared" ref="H9" si="2">E9</f>
        <v>1500</v>
      </c>
      <c r="I9" s="61"/>
      <c r="J9" s="70" t="s">
        <v>48</v>
      </c>
      <c r="K9" s="61"/>
    </row>
    <row r="10" spans="1:11" ht="12" customHeight="1">
      <c r="A10" s="57"/>
      <c r="B10" s="57"/>
      <c r="C10" s="71"/>
      <c r="D10" s="72"/>
      <c r="E10" s="74"/>
      <c r="F10" s="75"/>
      <c r="G10" s="72"/>
      <c r="H10" s="74"/>
      <c r="I10" s="75"/>
      <c r="J10" s="70"/>
      <c r="K10" s="75"/>
    </row>
    <row r="11" spans="1:11" ht="12" customHeight="1">
      <c r="A11" s="67"/>
      <c r="B11" s="67"/>
      <c r="C11" s="68" t="s">
        <v>91</v>
      </c>
      <c r="D11" s="72"/>
      <c r="E11" s="60"/>
      <c r="F11" s="61"/>
      <c r="G11" s="72"/>
      <c r="H11" s="60"/>
      <c r="I11" s="61"/>
      <c r="J11" s="70"/>
      <c r="K11" s="61"/>
    </row>
    <row r="12" spans="1:11" ht="12" customHeight="1">
      <c r="A12" s="67"/>
      <c r="B12" s="67"/>
      <c r="C12" s="71" t="s">
        <v>95</v>
      </c>
      <c r="D12" s="72" t="s">
        <v>121</v>
      </c>
      <c r="E12" s="73" t="s">
        <v>88</v>
      </c>
      <c r="F12" s="61"/>
      <c r="G12" s="72" t="s">
        <v>127</v>
      </c>
      <c r="H12" s="73" t="str">
        <f t="shared" ref="H12" si="3">E12</f>
        <v>nous contacter</v>
      </c>
      <c r="I12" s="61"/>
      <c r="J12" s="70" t="s">
        <v>49</v>
      </c>
      <c r="K12" s="61"/>
    </row>
    <row r="13" spans="1:11" ht="12" customHeight="1">
      <c r="A13" s="67"/>
      <c r="B13" s="67"/>
      <c r="C13" s="68" t="s">
        <v>92</v>
      </c>
      <c r="D13" s="72"/>
      <c r="E13" s="60"/>
      <c r="F13" s="61"/>
      <c r="G13" s="72"/>
      <c r="H13" s="60"/>
      <c r="I13" s="61"/>
      <c r="J13" s="70"/>
      <c r="K13" s="61"/>
    </row>
    <row r="14" spans="1:11" ht="12" customHeight="1">
      <c r="A14" s="67"/>
      <c r="B14" s="67"/>
      <c r="C14" s="71" t="s">
        <v>94</v>
      </c>
      <c r="D14" s="72" t="s">
        <v>122</v>
      </c>
      <c r="E14" s="73" t="s">
        <v>88</v>
      </c>
      <c r="F14" s="61"/>
      <c r="G14" s="72" t="s">
        <v>128</v>
      </c>
      <c r="H14" s="73" t="str">
        <f t="shared" ref="H14" si="4">E14</f>
        <v>nous contacter</v>
      </c>
      <c r="I14" s="61"/>
      <c r="J14" s="70" t="s">
        <v>49</v>
      </c>
      <c r="K14" s="61"/>
    </row>
    <row r="15" spans="1:11" ht="12" customHeight="1">
      <c r="A15" s="67"/>
      <c r="B15" s="67"/>
      <c r="C15" s="68" t="s">
        <v>93</v>
      </c>
      <c r="D15" s="72"/>
      <c r="E15" s="60"/>
      <c r="F15" s="61"/>
      <c r="G15" s="72"/>
      <c r="H15" s="60"/>
      <c r="I15" s="61"/>
      <c r="J15" s="70"/>
      <c r="K15" s="61"/>
    </row>
    <row r="16" spans="1:11" ht="12" customHeight="1">
      <c r="A16" s="67"/>
      <c r="B16" s="67"/>
      <c r="C16" s="71" t="s">
        <v>96</v>
      </c>
      <c r="D16" s="72" t="s">
        <v>123</v>
      </c>
      <c r="E16" s="73" t="s">
        <v>88</v>
      </c>
      <c r="F16" s="61"/>
      <c r="G16" s="72" t="s">
        <v>129</v>
      </c>
      <c r="H16" s="73" t="str">
        <f t="shared" ref="H16" si="5">E16</f>
        <v>nous contacter</v>
      </c>
      <c r="I16" s="61"/>
      <c r="J16" s="70" t="s">
        <v>49</v>
      </c>
      <c r="K16" s="61"/>
    </row>
    <row r="17" spans="1:11" ht="12" customHeight="1">
      <c r="A17" s="57"/>
      <c r="B17" s="57"/>
      <c r="C17" s="71"/>
      <c r="D17" s="72"/>
      <c r="E17" s="74"/>
      <c r="F17" s="75"/>
      <c r="G17" s="72"/>
      <c r="H17" s="74"/>
      <c r="I17" s="75"/>
      <c r="J17" s="70"/>
      <c r="K17" s="75"/>
    </row>
    <row r="18" spans="1:11" ht="12" customHeight="1">
      <c r="A18" s="67"/>
      <c r="B18" s="67"/>
      <c r="C18" s="68" t="s">
        <v>51</v>
      </c>
      <c r="D18" s="72" t="s">
        <v>89</v>
      </c>
      <c r="E18" s="73">
        <v>1600</v>
      </c>
      <c r="F18" s="61"/>
      <c r="G18" s="72" t="s">
        <v>50</v>
      </c>
      <c r="H18" s="72"/>
      <c r="I18" s="61"/>
      <c r="J18" s="70" t="s">
        <v>48</v>
      </c>
      <c r="K18" s="61"/>
    </row>
    <row r="19" spans="1:11" ht="12" customHeight="1">
      <c r="A19" s="67"/>
      <c r="B19" s="67"/>
      <c r="C19" s="76"/>
      <c r="D19" s="72"/>
      <c r="E19" s="73"/>
      <c r="F19" s="61"/>
      <c r="G19" s="72"/>
      <c r="H19" s="72"/>
      <c r="I19" s="61"/>
      <c r="J19" s="70"/>
      <c r="K19" s="61"/>
    </row>
    <row r="20" spans="1:11" ht="12" customHeight="1">
      <c r="A20" s="67"/>
      <c r="B20" s="67"/>
      <c r="C20" s="68" t="s">
        <v>52</v>
      </c>
      <c r="D20" s="72" t="s">
        <v>90</v>
      </c>
      <c r="E20" s="73">
        <v>800</v>
      </c>
      <c r="F20" s="61"/>
      <c r="G20" s="72" t="s">
        <v>50</v>
      </c>
      <c r="H20" s="72"/>
      <c r="I20" s="61"/>
      <c r="J20" s="70" t="s">
        <v>48</v>
      </c>
      <c r="K20" s="61"/>
    </row>
    <row r="21" spans="1:11" ht="12" customHeight="1">
      <c r="A21" s="57"/>
      <c r="B21" s="57"/>
      <c r="C21" s="71"/>
      <c r="D21" s="72"/>
      <c r="E21" s="74"/>
      <c r="F21" s="75"/>
      <c r="G21" s="72"/>
      <c r="H21" s="72"/>
      <c r="I21" s="75"/>
      <c r="J21" s="70"/>
      <c r="K21" s="75"/>
    </row>
    <row r="22" spans="1:11" s="66" customFormat="1" ht="27" customHeight="1">
      <c r="A22" s="63"/>
      <c r="B22" s="63"/>
      <c r="C22" s="64" t="s">
        <v>84</v>
      </c>
      <c r="D22" s="65"/>
      <c r="E22" s="65"/>
      <c r="F22" s="65"/>
      <c r="G22" s="65"/>
      <c r="H22" s="65"/>
      <c r="I22" s="65"/>
      <c r="J22" s="65"/>
      <c r="K22" s="65"/>
    </row>
    <row r="23" spans="1:11" ht="12" customHeight="1">
      <c r="A23" s="67"/>
      <c r="B23" s="67"/>
      <c r="C23" s="71"/>
      <c r="D23" s="72"/>
      <c r="E23" s="74"/>
      <c r="F23" s="61"/>
      <c r="G23" s="72"/>
      <c r="H23" s="73"/>
      <c r="I23" s="61"/>
      <c r="J23" s="70"/>
      <c r="K23" s="61"/>
    </row>
    <row r="24" spans="1:11" ht="12" customHeight="1">
      <c r="A24" s="67"/>
      <c r="B24" s="67"/>
      <c r="C24" s="68" t="s">
        <v>66</v>
      </c>
      <c r="D24" s="69"/>
      <c r="E24" s="60"/>
      <c r="F24" s="61"/>
      <c r="G24" s="69"/>
      <c r="H24" s="73"/>
      <c r="I24" s="61"/>
      <c r="J24" s="70"/>
      <c r="K24" s="61"/>
    </row>
    <row r="25" spans="1:11" ht="12" customHeight="1">
      <c r="A25" s="57"/>
      <c r="B25" s="57"/>
      <c r="C25" s="71" t="s">
        <v>85</v>
      </c>
      <c r="D25" s="72" t="s">
        <v>75</v>
      </c>
      <c r="E25" s="74">
        <v>62</v>
      </c>
      <c r="F25" s="75"/>
      <c r="G25" s="72" t="s">
        <v>78</v>
      </c>
      <c r="H25" s="74">
        <f t="shared" ref="H25:H27" si="6">E25</f>
        <v>62</v>
      </c>
      <c r="I25" s="75"/>
      <c r="J25" s="70" t="s">
        <v>49</v>
      </c>
      <c r="K25" s="75"/>
    </row>
    <row r="26" spans="1:11" ht="12" customHeight="1">
      <c r="A26" s="57"/>
      <c r="B26" s="57"/>
      <c r="C26" s="71" t="s">
        <v>69</v>
      </c>
      <c r="D26" s="72" t="s">
        <v>75</v>
      </c>
      <c r="E26" s="74">
        <v>54.8</v>
      </c>
      <c r="F26" s="75"/>
      <c r="G26" s="72" t="s">
        <v>78</v>
      </c>
      <c r="H26" s="74">
        <f t="shared" si="6"/>
        <v>54.8</v>
      </c>
      <c r="I26" s="75"/>
      <c r="J26" s="70" t="s">
        <v>49</v>
      </c>
      <c r="K26" s="75"/>
    </row>
    <row r="27" spans="1:11" ht="12" customHeight="1">
      <c r="A27" s="67"/>
      <c r="B27" s="67"/>
      <c r="C27" s="71" t="s">
        <v>70</v>
      </c>
      <c r="D27" s="72" t="s">
        <v>75</v>
      </c>
      <c r="E27" s="74">
        <v>51.2</v>
      </c>
      <c r="F27" s="61"/>
      <c r="G27" s="72" t="s">
        <v>78</v>
      </c>
      <c r="H27" s="74">
        <f t="shared" si="6"/>
        <v>51.2</v>
      </c>
      <c r="I27" s="61"/>
      <c r="J27" s="70" t="s">
        <v>49</v>
      </c>
      <c r="K27" s="61"/>
    </row>
    <row r="28" spans="1:11" ht="12" customHeight="1">
      <c r="A28" s="67"/>
      <c r="B28" s="67"/>
      <c r="C28" s="68" t="s">
        <v>67</v>
      </c>
      <c r="D28" s="69"/>
      <c r="E28" s="60"/>
      <c r="F28" s="61"/>
      <c r="G28" s="69"/>
      <c r="H28" s="73"/>
      <c r="I28" s="61"/>
      <c r="J28" s="70"/>
      <c r="K28" s="61"/>
    </row>
    <row r="29" spans="1:11" ht="12" customHeight="1">
      <c r="A29" s="57"/>
      <c r="B29" s="57"/>
      <c r="C29" s="71" t="s">
        <v>86</v>
      </c>
      <c r="D29" s="72" t="s">
        <v>76</v>
      </c>
      <c r="E29" s="74">
        <v>124</v>
      </c>
      <c r="F29" s="75"/>
      <c r="G29" s="72" t="s">
        <v>79</v>
      </c>
      <c r="H29" s="74">
        <f t="shared" ref="H29:H31" si="7">E29</f>
        <v>124</v>
      </c>
      <c r="I29" s="75"/>
      <c r="J29" s="70" t="s">
        <v>49</v>
      </c>
      <c r="K29" s="75"/>
    </row>
    <row r="30" spans="1:11" ht="12" customHeight="1">
      <c r="A30" s="57"/>
      <c r="B30" s="57"/>
      <c r="C30" s="71" t="s">
        <v>71</v>
      </c>
      <c r="D30" s="72" t="s">
        <v>76</v>
      </c>
      <c r="E30" s="74">
        <v>109.6</v>
      </c>
      <c r="F30" s="75"/>
      <c r="G30" s="72" t="s">
        <v>79</v>
      </c>
      <c r="H30" s="74">
        <f t="shared" si="7"/>
        <v>109.6</v>
      </c>
      <c r="I30" s="75"/>
      <c r="J30" s="70" t="s">
        <v>49</v>
      </c>
      <c r="K30" s="75"/>
    </row>
    <row r="31" spans="1:11" ht="12" customHeight="1">
      <c r="A31" s="67"/>
      <c r="B31" s="67"/>
      <c r="C31" s="71" t="s">
        <v>72</v>
      </c>
      <c r="D31" s="72" t="s">
        <v>76</v>
      </c>
      <c r="E31" s="74">
        <v>102.4</v>
      </c>
      <c r="F31" s="61"/>
      <c r="G31" s="72" t="s">
        <v>79</v>
      </c>
      <c r="H31" s="74">
        <f t="shared" si="7"/>
        <v>102.4</v>
      </c>
      <c r="I31" s="61"/>
      <c r="J31" s="70" t="s">
        <v>49</v>
      </c>
      <c r="K31" s="61"/>
    </row>
    <row r="32" spans="1:11" ht="12" customHeight="1">
      <c r="A32" s="67"/>
      <c r="B32" s="67"/>
      <c r="C32" s="68" t="s">
        <v>68</v>
      </c>
      <c r="D32" s="69"/>
      <c r="E32" s="60"/>
      <c r="F32" s="61"/>
      <c r="G32" s="69"/>
      <c r="H32" s="73"/>
      <c r="I32" s="61"/>
      <c r="J32" s="70"/>
      <c r="K32" s="61"/>
    </row>
    <row r="33" spans="1:11" ht="12" customHeight="1">
      <c r="A33" s="57"/>
      <c r="B33" s="57"/>
      <c r="C33" s="71" t="s">
        <v>87</v>
      </c>
      <c r="D33" s="72" t="s">
        <v>77</v>
      </c>
      <c r="E33" s="74">
        <v>186</v>
      </c>
      <c r="F33" s="75"/>
      <c r="G33" s="72" t="s">
        <v>80</v>
      </c>
      <c r="H33" s="74">
        <f t="shared" ref="H33:H35" si="8">E33</f>
        <v>186</v>
      </c>
      <c r="I33" s="75"/>
      <c r="J33" s="70" t="s">
        <v>49</v>
      </c>
      <c r="K33" s="75"/>
    </row>
    <row r="34" spans="1:11" ht="12" customHeight="1">
      <c r="A34" s="57"/>
      <c r="B34" s="57"/>
      <c r="C34" s="71" t="s">
        <v>73</v>
      </c>
      <c r="D34" s="72" t="s">
        <v>77</v>
      </c>
      <c r="E34" s="74">
        <v>164.39999999999998</v>
      </c>
      <c r="F34" s="75"/>
      <c r="G34" s="72" t="s">
        <v>80</v>
      </c>
      <c r="H34" s="74">
        <f t="shared" si="8"/>
        <v>164.39999999999998</v>
      </c>
      <c r="I34" s="75"/>
      <c r="J34" s="70" t="s">
        <v>49</v>
      </c>
      <c r="K34" s="75"/>
    </row>
    <row r="35" spans="1:11" ht="12" customHeight="1">
      <c r="A35" s="67"/>
      <c r="B35" s="67"/>
      <c r="C35" s="71" t="s">
        <v>74</v>
      </c>
      <c r="D35" s="72" t="s">
        <v>77</v>
      </c>
      <c r="E35" s="74">
        <v>153.60000000000002</v>
      </c>
      <c r="F35" s="61"/>
      <c r="G35" s="72" t="s">
        <v>80</v>
      </c>
      <c r="H35" s="74">
        <f t="shared" si="8"/>
        <v>153.60000000000002</v>
      </c>
      <c r="I35" s="61"/>
      <c r="J35" s="70" t="s">
        <v>49</v>
      </c>
      <c r="K35" s="61"/>
    </row>
    <row r="36" spans="1:11" ht="12" customHeight="1">
      <c r="A36" s="67"/>
      <c r="B36" s="67"/>
      <c r="C36" s="71"/>
      <c r="D36" s="72"/>
      <c r="E36" s="74"/>
      <c r="F36" s="61"/>
      <c r="G36" s="72"/>
      <c r="H36" s="73"/>
      <c r="I36" s="61"/>
      <c r="J36" s="70"/>
      <c r="K36" s="61"/>
    </row>
    <row r="37" spans="1:11" ht="12" customHeight="1">
      <c r="A37" s="67"/>
      <c r="B37" s="67"/>
      <c r="C37" s="68" t="s">
        <v>102</v>
      </c>
      <c r="D37" s="69"/>
      <c r="E37" s="60"/>
      <c r="F37" s="61"/>
      <c r="G37" s="69"/>
      <c r="H37" s="73"/>
      <c r="I37" s="61"/>
      <c r="J37" s="70"/>
      <c r="K37" s="61"/>
    </row>
    <row r="38" spans="1:11" ht="12" customHeight="1">
      <c r="A38" s="57"/>
      <c r="B38" s="57"/>
      <c r="C38" s="71" t="s">
        <v>102</v>
      </c>
      <c r="D38" s="72" t="s">
        <v>130</v>
      </c>
      <c r="E38" s="73" t="s">
        <v>88</v>
      </c>
      <c r="F38" s="75"/>
      <c r="G38" s="72" t="s">
        <v>135</v>
      </c>
      <c r="H38" s="73" t="str">
        <f t="shared" ref="H38:H42" si="9">E38</f>
        <v>nous contacter</v>
      </c>
      <c r="I38" s="75"/>
      <c r="J38" s="70" t="s">
        <v>49</v>
      </c>
      <c r="K38" s="75"/>
    </row>
    <row r="39" spans="1:11" ht="12" customHeight="1">
      <c r="A39" s="67"/>
      <c r="B39" s="67"/>
      <c r="C39" s="68" t="s">
        <v>103</v>
      </c>
      <c r="D39" s="69"/>
      <c r="E39" s="60"/>
      <c r="F39" s="61"/>
      <c r="G39" s="69"/>
      <c r="H39" s="73"/>
      <c r="I39" s="61"/>
      <c r="J39" s="70"/>
      <c r="K39" s="61"/>
    </row>
    <row r="40" spans="1:11" ht="12" customHeight="1">
      <c r="A40" s="57"/>
      <c r="B40" s="57"/>
      <c r="C40" s="71" t="s">
        <v>104</v>
      </c>
      <c r="D40" s="72" t="s">
        <v>131</v>
      </c>
      <c r="E40" s="73" t="s">
        <v>88</v>
      </c>
      <c r="F40" s="75"/>
      <c r="G40" s="72" t="s">
        <v>134</v>
      </c>
      <c r="H40" s="73" t="str">
        <f t="shared" si="9"/>
        <v>nous contacter</v>
      </c>
      <c r="I40" s="75"/>
      <c r="J40" s="70" t="s">
        <v>49</v>
      </c>
      <c r="K40" s="75"/>
    </row>
    <row r="41" spans="1:11" ht="12" customHeight="1">
      <c r="A41" s="67"/>
      <c r="B41" s="67"/>
      <c r="C41" s="68" t="s">
        <v>105</v>
      </c>
      <c r="D41" s="72"/>
      <c r="E41" s="60"/>
      <c r="F41" s="61"/>
      <c r="G41" s="69"/>
      <c r="H41" s="73"/>
      <c r="I41" s="61"/>
      <c r="J41" s="70"/>
      <c r="K41" s="61"/>
    </row>
    <row r="42" spans="1:11" ht="12" customHeight="1">
      <c r="A42" s="57"/>
      <c r="B42" s="57"/>
      <c r="C42" s="71" t="s">
        <v>106</v>
      </c>
      <c r="D42" s="72" t="s">
        <v>132</v>
      </c>
      <c r="E42" s="73" t="s">
        <v>88</v>
      </c>
      <c r="F42" s="75"/>
      <c r="G42" s="72" t="s">
        <v>133</v>
      </c>
      <c r="H42" s="73" t="str">
        <f t="shared" si="9"/>
        <v>nous contacter</v>
      </c>
      <c r="I42" s="75"/>
      <c r="J42" s="70" t="s">
        <v>49</v>
      </c>
      <c r="K42" s="75"/>
    </row>
    <row r="43" spans="1:11" ht="12" customHeight="1">
      <c r="A43" s="57"/>
      <c r="B43" s="57"/>
      <c r="C43" s="71"/>
      <c r="D43" s="72"/>
      <c r="E43" s="74"/>
      <c r="F43" s="75"/>
      <c r="G43" s="72"/>
      <c r="H43" s="73"/>
      <c r="I43" s="75"/>
      <c r="J43" s="70"/>
      <c r="K43" s="75"/>
    </row>
    <row r="44" spans="1:11" s="66" customFormat="1" ht="27" customHeight="1">
      <c r="A44" s="63"/>
      <c r="B44" s="63"/>
      <c r="C44" s="64" t="s">
        <v>53</v>
      </c>
      <c r="D44" s="65"/>
      <c r="E44" s="65"/>
      <c r="F44" s="65"/>
      <c r="G44" s="65"/>
      <c r="H44" s="65"/>
      <c r="I44" s="65"/>
      <c r="J44" s="65"/>
      <c r="K44" s="65"/>
    </row>
    <row r="45" spans="1:11" ht="12" customHeight="1">
      <c r="A45" s="67"/>
      <c r="B45" s="67"/>
      <c r="C45" s="71"/>
      <c r="D45" s="72"/>
      <c r="E45" s="74"/>
      <c r="F45" s="61"/>
      <c r="G45" s="72"/>
      <c r="H45" s="73"/>
      <c r="I45" s="61"/>
      <c r="J45" s="70"/>
      <c r="K45" s="61"/>
    </row>
    <row r="46" spans="1:11" s="79" customFormat="1" ht="12" customHeight="1">
      <c r="A46" s="77"/>
      <c r="B46" s="77"/>
      <c r="C46" s="78" t="s">
        <v>81</v>
      </c>
      <c r="D46" s="69"/>
      <c r="E46" s="72"/>
      <c r="F46" s="75"/>
      <c r="G46" s="72"/>
      <c r="H46" s="74"/>
      <c r="I46" s="75"/>
      <c r="J46" s="70"/>
      <c r="K46" s="75"/>
    </row>
    <row r="47" spans="1:11" s="79" customFormat="1" ht="12" customHeight="1">
      <c r="A47" s="77"/>
      <c r="B47" s="77"/>
      <c r="C47" s="80" t="s">
        <v>83</v>
      </c>
      <c r="D47" s="72" t="s">
        <v>82</v>
      </c>
      <c r="E47" s="81">
        <v>480</v>
      </c>
      <c r="F47" s="75"/>
      <c r="G47" s="72" t="s">
        <v>50</v>
      </c>
      <c r="H47" s="74"/>
      <c r="I47" s="75"/>
      <c r="J47" s="70" t="s">
        <v>48</v>
      </c>
      <c r="K47" s="75"/>
    </row>
    <row r="48" spans="1:11" ht="12" customHeight="1">
      <c r="A48" s="67"/>
      <c r="B48" s="67"/>
      <c r="C48" s="71"/>
      <c r="D48" s="72"/>
      <c r="E48" s="74"/>
      <c r="F48" s="61"/>
      <c r="G48" s="72"/>
      <c r="H48" s="73"/>
      <c r="I48" s="61"/>
      <c r="J48" s="70"/>
      <c r="K48" s="61"/>
    </row>
    <row r="49" spans="1:11" s="79" customFormat="1" ht="12" customHeight="1">
      <c r="A49" s="77"/>
      <c r="B49" s="77"/>
      <c r="C49" s="78" t="s">
        <v>54</v>
      </c>
      <c r="D49" s="69"/>
      <c r="E49" s="72"/>
      <c r="F49" s="75"/>
      <c r="G49" s="72"/>
      <c r="H49" s="74"/>
      <c r="I49" s="75"/>
      <c r="J49" s="70"/>
      <c r="K49" s="75"/>
    </row>
    <row r="50" spans="1:11" s="79" customFormat="1" ht="12" customHeight="1">
      <c r="A50" s="77"/>
      <c r="B50" s="77"/>
      <c r="C50" s="80" t="s">
        <v>55</v>
      </c>
      <c r="D50" s="72" t="s">
        <v>56</v>
      </c>
      <c r="E50" s="81">
        <v>480</v>
      </c>
      <c r="F50" s="75"/>
      <c r="G50" s="72" t="s">
        <v>50</v>
      </c>
      <c r="H50" s="74"/>
      <c r="I50" s="75"/>
      <c r="J50" s="70" t="s">
        <v>48</v>
      </c>
      <c r="K50" s="75"/>
    </row>
    <row r="51" spans="1:11" s="79" customFormat="1" ht="12" customHeight="1">
      <c r="A51" s="77"/>
      <c r="B51" s="77"/>
      <c r="C51" s="80" t="s">
        <v>57</v>
      </c>
      <c r="D51" s="72" t="s">
        <v>58</v>
      </c>
      <c r="E51" s="81">
        <v>730</v>
      </c>
      <c r="F51" s="75"/>
      <c r="G51" s="72" t="s">
        <v>50</v>
      </c>
      <c r="H51" s="74"/>
      <c r="I51" s="75"/>
      <c r="J51" s="70" t="s">
        <v>48</v>
      </c>
      <c r="K51" s="75"/>
    </row>
    <row r="52" spans="1:11" s="79" customFormat="1" ht="12" customHeight="1">
      <c r="A52" s="77"/>
      <c r="B52" s="77"/>
      <c r="C52" s="80" t="s">
        <v>59</v>
      </c>
      <c r="D52" s="72" t="s">
        <v>60</v>
      </c>
      <c r="E52" s="81">
        <v>510</v>
      </c>
      <c r="F52" s="75"/>
      <c r="G52" s="72" t="s">
        <v>50</v>
      </c>
      <c r="H52" s="74"/>
      <c r="I52" s="75"/>
      <c r="J52" s="70" t="s">
        <v>48</v>
      </c>
      <c r="K52" s="75"/>
    </row>
    <row r="53" spans="1:11" s="79" customFormat="1" ht="12" customHeight="1">
      <c r="A53" s="77"/>
      <c r="B53" s="77"/>
      <c r="C53" s="80" t="s">
        <v>61</v>
      </c>
      <c r="D53" s="72" t="s">
        <v>62</v>
      </c>
      <c r="E53" s="81">
        <v>990</v>
      </c>
      <c r="F53" s="75"/>
      <c r="G53" s="72" t="s">
        <v>50</v>
      </c>
      <c r="H53" s="74"/>
      <c r="I53" s="75"/>
      <c r="J53" s="70" t="s">
        <v>48</v>
      </c>
      <c r="K53" s="75"/>
    </row>
    <row r="54" spans="1:11" s="79" customFormat="1" ht="12" customHeight="1">
      <c r="A54" s="77"/>
      <c r="B54" s="77"/>
      <c r="C54" s="80" t="s">
        <v>63</v>
      </c>
      <c r="D54" s="72" t="s">
        <v>64</v>
      </c>
      <c r="E54" s="81">
        <v>350</v>
      </c>
      <c r="F54" s="75"/>
      <c r="G54" s="72" t="s">
        <v>50</v>
      </c>
      <c r="H54" s="74"/>
      <c r="I54" s="75"/>
      <c r="J54" s="70" t="s">
        <v>48</v>
      </c>
      <c r="K54" s="75"/>
    </row>
    <row r="55" spans="1:11" s="79" customFormat="1" ht="12" customHeight="1">
      <c r="A55" s="77"/>
      <c r="B55" s="77"/>
      <c r="C55" s="82"/>
      <c r="D55" s="72"/>
      <c r="E55" s="72"/>
      <c r="F55" s="75"/>
      <c r="G55" s="72"/>
      <c r="H55" s="74"/>
      <c r="I55" s="75"/>
      <c r="J55" s="70"/>
      <c r="K55" s="75"/>
    </row>
    <row r="56" spans="1:11" s="79" customFormat="1" ht="12.75">
      <c r="A56" s="67"/>
      <c r="B56" s="67"/>
      <c r="C56" s="83"/>
      <c r="D56" s="61"/>
      <c r="E56" s="61"/>
      <c r="F56" s="61"/>
      <c r="G56" s="61"/>
      <c r="H56" s="61"/>
      <c r="I56" s="61"/>
      <c r="J56" s="61"/>
      <c r="K56" s="61"/>
    </row>
    <row r="57" spans="1:11">
      <c r="C57" s="84"/>
      <c r="D57" s="84"/>
      <c r="E57" s="84"/>
      <c r="F57" s="84"/>
      <c r="G57" s="84"/>
      <c r="H57" s="84"/>
      <c r="I57" s="84"/>
      <c r="K57" s="84"/>
    </row>
    <row r="58" spans="1:11">
      <c r="C58" s="84"/>
      <c r="D58" s="84"/>
      <c r="E58" s="84"/>
      <c r="F58" s="84"/>
      <c r="G58" s="84"/>
      <c r="H58" s="84"/>
      <c r="I58" s="84"/>
      <c r="K58" s="84"/>
    </row>
    <row r="59" spans="1:11">
      <c r="C59" s="84"/>
      <c r="D59" s="84"/>
      <c r="E59" s="84"/>
      <c r="F59" s="84"/>
      <c r="G59" s="84"/>
      <c r="H59" s="84"/>
      <c r="I59" s="84"/>
      <c r="K59" s="84"/>
    </row>
    <row r="60" spans="1:11">
      <c r="C60" s="84"/>
      <c r="D60" s="84"/>
      <c r="E60" s="84"/>
      <c r="F60" s="84"/>
      <c r="G60" s="84"/>
      <c r="H60" s="84"/>
      <c r="I60" s="84"/>
      <c r="K60" s="84"/>
    </row>
    <row r="61" spans="1:11">
      <c r="C61" s="84"/>
      <c r="D61" s="84"/>
      <c r="E61" s="84"/>
      <c r="F61" s="84"/>
      <c r="G61" s="84"/>
      <c r="H61" s="84"/>
      <c r="I61" s="84"/>
      <c r="K61" s="84"/>
    </row>
    <row r="62" spans="1:11">
      <c r="C62" s="84"/>
      <c r="D62" s="84"/>
      <c r="E62" s="84"/>
      <c r="F62" s="84"/>
      <c r="G62" s="84"/>
      <c r="H62" s="84"/>
      <c r="I62" s="84"/>
      <c r="K62" s="84"/>
    </row>
    <row r="63" spans="1:11">
      <c r="C63" s="84"/>
      <c r="D63" s="84"/>
      <c r="E63" s="84"/>
      <c r="F63" s="84"/>
      <c r="G63" s="84"/>
      <c r="H63" s="84"/>
      <c r="I63" s="84"/>
      <c r="K63" s="84"/>
    </row>
    <row r="64" spans="1:11">
      <c r="C64" s="84"/>
      <c r="D64" s="84"/>
      <c r="E64" s="84"/>
      <c r="F64" s="84"/>
      <c r="G64" s="84"/>
      <c r="H64" s="84"/>
      <c r="I64" s="84"/>
      <c r="K64" s="84"/>
    </row>
  </sheetData>
  <mergeCells count="1">
    <mergeCell ref="C1:C2"/>
  </mergeCells>
  <phoneticPr fontId="7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95c4b3-6b13-40de-9617-955df19f8e39" xsi:nil="true"/>
    <lcf76f155ced4ddcb4097134ff3c332f xmlns="02552d4f-12f2-4139-9313-9f22b5ebe3cb">
      <Terms xmlns="http://schemas.microsoft.com/office/infopath/2007/PartnerControls"/>
    </lcf76f155ced4ddcb4097134ff3c332f>
    <SharedWithUsers xmlns="5895c4b3-6b13-40de-9617-955df19f8e39">
      <UserInfo>
        <DisplayName>Eric Brianceau</DisplayName>
        <AccountId>1415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509E67C081C41AC5DF09A96B0924B" ma:contentTypeVersion="19" ma:contentTypeDescription="Crée un document." ma:contentTypeScope="" ma:versionID="93b7b1d363dcbd41ee5814e392f37ddd">
  <xsd:schema xmlns:xsd="http://www.w3.org/2001/XMLSchema" xmlns:xs="http://www.w3.org/2001/XMLSchema" xmlns:p="http://schemas.microsoft.com/office/2006/metadata/properties" xmlns:ns2="02552d4f-12f2-4139-9313-9f22b5ebe3cb" xmlns:ns3="5895c4b3-6b13-40de-9617-955df19f8e39" targetNamespace="http://schemas.microsoft.com/office/2006/metadata/properties" ma:root="true" ma:fieldsID="6bbae770635d56f87addae3e0d0fa035" ns2:_="" ns3:_="">
    <xsd:import namespace="02552d4f-12f2-4139-9313-9f22b5ebe3cb"/>
    <xsd:import namespace="5895c4b3-6b13-40de-9617-955df19f8e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52d4f-12f2-4139-9313-9f22b5ebe3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cb331f29-8ac7-4a24-b3d6-dbcf145e62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5c4b3-6b13-40de-9617-955df19f8e3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2503e50-131c-48da-9f13-fbf82b664b8c}" ma:internalName="TaxCatchAll" ma:showField="CatchAllData" ma:web="5895c4b3-6b13-40de-9617-955df19f8e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B4872E-82DE-4FD4-A339-CABF97F31043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5895c4b3-6b13-40de-9617-955df19f8e39"/>
    <ds:schemaRef ds:uri="02552d4f-12f2-4139-9313-9f22b5ebe3c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56AA8C3-E0FB-4DB1-B60C-D4EE7374D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52d4f-12f2-4139-9313-9f22b5ebe3cb"/>
    <ds:schemaRef ds:uri="5895c4b3-6b13-40de-9617-955df19f8e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103FA-1AF1-4845-AE70-998701A877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Informations Générales</vt:lpstr>
      <vt:lpstr>ESET|Bundles</vt:lpstr>
      <vt:lpstr>ESET|Bundles On-Premise</vt:lpstr>
      <vt:lpstr>ESET|Solutions</vt:lpstr>
      <vt:lpstr>Services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Aïssata Diallo</dc:creator>
  <cp:keywords/>
  <dc:description/>
  <cp:lastModifiedBy>Christian Vigouroux</cp:lastModifiedBy>
  <cp:revision/>
  <dcterms:created xsi:type="dcterms:W3CDTF">2020-12-03T18:51:09Z</dcterms:created>
  <dcterms:modified xsi:type="dcterms:W3CDTF">2026-06-11T08:17:56Z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0x0101002DD509E67C081C41AC5DF09A96B0924B</vt:lpwstr>
  </property>
  <property fmtid="{D5CDD505-2E9C-101B-9397-08002B2CF9AE}" pid="3" name="MediaServiceImageTags">
    <vt:lpwstr/>
  </property>
</Properties>
</file>